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s\AppData\Local\Microsoft\Windows\INetCache\Content.Outlook\8AQEPOH6\"/>
    </mc:Choice>
  </mc:AlternateContent>
  <bookViews>
    <workbookView xWindow="0" yWindow="0" windowWidth="28800" windowHeight="13710" activeTab="4"/>
  </bookViews>
  <sheets>
    <sheet name="Garçons -15" sheetId="1" r:id="rId1"/>
    <sheet name="Garçons -13" sheetId="2" r:id="rId2"/>
    <sheet name="Garçons -11" sheetId="3" r:id="rId3"/>
    <sheet name="Garçons -9" sheetId="4" r:id="rId4"/>
    <sheet name="Filles Toutes catégorie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6" i="5" l="1"/>
  <c r="T46" i="5"/>
  <c r="S46" i="5"/>
  <c r="R46" i="5"/>
  <c r="Q46" i="5"/>
  <c r="U46" i="5" s="1"/>
  <c r="K46" i="5"/>
  <c r="I46" i="5"/>
  <c r="Z46" i="5" s="1"/>
  <c r="H46" i="5"/>
  <c r="AD45" i="5"/>
  <c r="Z45" i="5"/>
  <c r="T45" i="5"/>
  <c r="S45" i="5"/>
  <c r="R45" i="5"/>
  <c r="Q45" i="5"/>
  <c r="U45" i="5" s="1"/>
  <c r="K45" i="5"/>
  <c r="I45" i="5"/>
  <c r="J45" i="5" s="1"/>
  <c r="H45" i="5"/>
  <c r="AD44" i="5"/>
  <c r="Z44" i="5"/>
  <c r="T44" i="5"/>
  <c r="S44" i="5"/>
  <c r="R44" i="5"/>
  <c r="Q44" i="5"/>
  <c r="U44" i="5" s="1"/>
  <c r="K44" i="5"/>
  <c r="I44" i="5"/>
  <c r="J44" i="5" s="1"/>
  <c r="H44" i="5"/>
  <c r="AD43" i="5"/>
  <c r="Z43" i="5"/>
  <c r="T43" i="5"/>
  <c r="S43" i="5"/>
  <c r="R43" i="5"/>
  <c r="Q43" i="5"/>
  <c r="U43" i="5" s="1"/>
  <c r="K43" i="5"/>
  <c r="I43" i="5"/>
  <c r="J43" i="5" s="1"/>
  <c r="H43" i="5"/>
  <c r="AD38" i="5"/>
  <c r="Z38" i="5"/>
  <c r="T38" i="5"/>
  <c r="S38" i="5"/>
  <c r="R38" i="5"/>
  <c r="Q38" i="5"/>
  <c r="U38" i="5" s="1"/>
  <c r="K38" i="5"/>
  <c r="I38" i="5"/>
  <c r="J38" i="5" s="1"/>
  <c r="H38" i="5"/>
  <c r="AD37" i="5"/>
  <c r="Z37" i="5"/>
  <c r="T37" i="5"/>
  <c r="S37" i="5"/>
  <c r="R37" i="5"/>
  <c r="Q37" i="5"/>
  <c r="U37" i="5" s="1"/>
  <c r="K37" i="5"/>
  <c r="I37" i="5"/>
  <c r="J37" i="5" s="1"/>
  <c r="H37" i="5"/>
  <c r="AD36" i="5"/>
  <c r="Z36" i="5"/>
  <c r="T36" i="5"/>
  <c r="S36" i="5"/>
  <c r="R36" i="5"/>
  <c r="Q36" i="5"/>
  <c r="U36" i="5" s="1"/>
  <c r="K36" i="5"/>
  <c r="I36" i="5"/>
  <c r="J36" i="5" s="1"/>
  <c r="H36" i="5"/>
  <c r="AD35" i="5"/>
  <c r="Z35" i="5"/>
  <c r="T35" i="5"/>
  <c r="S35" i="5"/>
  <c r="R35" i="5"/>
  <c r="Q35" i="5"/>
  <c r="U35" i="5" s="1"/>
  <c r="K35" i="5"/>
  <c r="I35" i="5"/>
  <c r="J35" i="5" s="1"/>
  <c r="H35" i="5"/>
  <c r="AD34" i="5"/>
  <c r="Z34" i="5"/>
  <c r="T34" i="5"/>
  <c r="S34" i="5"/>
  <c r="R34" i="5"/>
  <c r="Q34" i="5"/>
  <c r="U34" i="5" s="1"/>
  <c r="K34" i="5"/>
  <c r="I34" i="5"/>
  <c r="J34" i="5" s="1"/>
  <c r="H34" i="5"/>
  <c r="AD33" i="5"/>
  <c r="Z33" i="5"/>
  <c r="T33" i="5"/>
  <c r="S33" i="5"/>
  <c r="R33" i="5"/>
  <c r="Q33" i="5"/>
  <c r="U33" i="5" s="1"/>
  <c r="K33" i="5"/>
  <c r="I33" i="5"/>
  <c r="J33" i="5" s="1"/>
  <c r="H33" i="5"/>
  <c r="AD28" i="5"/>
  <c r="Z28" i="5"/>
  <c r="T28" i="5"/>
  <c r="S28" i="5"/>
  <c r="R28" i="5"/>
  <c r="Q28" i="5"/>
  <c r="U28" i="5" s="1"/>
  <c r="K28" i="5"/>
  <c r="I28" i="5"/>
  <c r="J28" i="5" s="1"/>
  <c r="H28" i="5"/>
  <c r="AD27" i="5"/>
  <c r="Z27" i="5"/>
  <c r="T27" i="5"/>
  <c r="S27" i="5"/>
  <c r="R27" i="5"/>
  <c r="Q27" i="5"/>
  <c r="U27" i="5" s="1"/>
  <c r="K27" i="5"/>
  <c r="I27" i="5"/>
  <c r="J27" i="5" s="1"/>
  <c r="H27" i="5"/>
  <c r="AD26" i="5"/>
  <c r="Z26" i="5"/>
  <c r="T26" i="5"/>
  <c r="S26" i="5"/>
  <c r="R26" i="5"/>
  <c r="Q26" i="5"/>
  <c r="U26" i="5" s="1"/>
  <c r="K26" i="5"/>
  <c r="I26" i="5"/>
  <c r="J26" i="5" s="1"/>
  <c r="H26" i="5"/>
  <c r="AD25" i="5"/>
  <c r="Z25" i="5"/>
  <c r="T25" i="5"/>
  <c r="S25" i="5"/>
  <c r="R25" i="5"/>
  <c r="Q25" i="5"/>
  <c r="U25" i="5" s="1"/>
  <c r="K25" i="5"/>
  <c r="I25" i="5"/>
  <c r="J25" i="5" s="1"/>
  <c r="H25" i="5"/>
  <c r="AD24" i="5"/>
  <c r="Z24" i="5"/>
  <c r="T24" i="5"/>
  <c r="S24" i="5"/>
  <c r="R24" i="5"/>
  <c r="Q24" i="5"/>
  <c r="U24" i="5" s="1"/>
  <c r="K24" i="5"/>
  <c r="I24" i="5"/>
  <c r="J24" i="5" s="1"/>
  <c r="H24" i="5"/>
  <c r="AD23" i="5"/>
  <c r="Z23" i="5"/>
  <c r="T23" i="5"/>
  <c r="S23" i="5"/>
  <c r="R23" i="5"/>
  <c r="Q23" i="5"/>
  <c r="U23" i="5" s="1"/>
  <c r="K23" i="5"/>
  <c r="I23" i="5"/>
  <c r="J23" i="5" s="1"/>
  <c r="H23" i="5"/>
  <c r="AD18" i="5"/>
  <c r="Z18" i="5"/>
  <c r="T18" i="5"/>
  <c r="S18" i="5"/>
  <c r="R18" i="5"/>
  <c r="Q18" i="5"/>
  <c r="U18" i="5" s="1"/>
  <c r="K18" i="5"/>
  <c r="I18" i="5"/>
  <c r="J18" i="5" s="1"/>
  <c r="H18" i="5"/>
  <c r="AD17" i="5"/>
  <c r="Z17" i="5"/>
  <c r="T17" i="5"/>
  <c r="S17" i="5"/>
  <c r="R17" i="5"/>
  <c r="Q17" i="5"/>
  <c r="U17" i="5" s="1"/>
  <c r="K17" i="5"/>
  <c r="I17" i="5"/>
  <c r="J17" i="5" s="1"/>
  <c r="H17" i="5"/>
  <c r="AD16" i="5"/>
  <c r="Z16" i="5"/>
  <c r="T16" i="5"/>
  <c r="S16" i="5"/>
  <c r="R16" i="5"/>
  <c r="Q16" i="5"/>
  <c r="U16" i="5" s="1"/>
  <c r="K16" i="5"/>
  <c r="I16" i="5"/>
  <c r="J16" i="5" s="1"/>
  <c r="H16" i="5"/>
  <c r="AD11" i="5"/>
  <c r="Z11" i="5"/>
  <c r="T11" i="5"/>
  <c r="S11" i="5"/>
  <c r="R11" i="5"/>
  <c r="Q11" i="5"/>
  <c r="U11" i="5" s="1"/>
  <c r="K11" i="5"/>
  <c r="I11" i="5"/>
  <c r="J11" i="5" s="1"/>
  <c r="H11" i="5"/>
  <c r="AD10" i="5"/>
  <c r="Z10" i="5"/>
  <c r="T10" i="5"/>
  <c r="S10" i="5"/>
  <c r="R10" i="5"/>
  <c r="Q10" i="5"/>
  <c r="U10" i="5" s="1"/>
  <c r="K10" i="5"/>
  <c r="I10" i="5"/>
  <c r="J10" i="5" s="1"/>
  <c r="H10" i="5"/>
  <c r="AD9" i="5"/>
  <c r="Z9" i="5"/>
  <c r="T9" i="5"/>
  <c r="S9" i="5"/>
  <c r="R9" i="5"/>
  <c r="Q9" i="5"/>
  <c r="U9" i="5" s="1"/>
  <c r="K9" i="5"/>
  <c r="I9" i="5"/>
  <c r="J9" i="5" s="1"/>
  <c r="H9" i="5"/>
  <c r="AD8" i="5"/>
  <c r="Z8" i="5"/>
  <c r="T8" i="5"/>
  <c r="S8" i="5"/>
  <c r="R8" i="5"/>
  <c r="Q8" i="5"/>
  <c r="U8" i="5" s="1"/>
  <c r="K8" i="5"/>
  <c r="I8" i="5"/>
  <c r="J8" i="5" s="1"/>
  <c r="H8" i="5"/>
  <c r="AD25" i="4"/>
  <c r="T25" i="4"/>
  <c r="S25" i="4"/>
  <c r="U25" i="4" s="1"/>
  <c r="R25" i="4"/>
  <c r="Q25" i="4"/>
  <c r="K25" i="4"/>
  <c r="I25" i="4"/>
  <c r="Z25" i="4" s="1"/>
  <c r="H25" i="4"/>
  <c r="AD24" i="4"/>
  <c r="T24" i="4"/>
  <c r="S24" i="4"/>
  <c r="U24" i="4" s="1"/>
  <c r="R24" i="4"/>
  <c r="Q24" i="4"/>
  <c r="K24" i="4"/>
  <c r="I24" i="4"/>
  <c r="Z24" i="4" s="1"/>
  <c r="H24" i="4"/>
  <c r="AD22" i="4"/>
  <c r="T22" i="4"/>
  <c r="S22" i="4"/>
  <c r="U22" i="4" s="1"/>
  <c r="R22" i="4"/>
  <c r="Q22" i="4"/>
  <c r="K22" i="4"/>
  <c r="I22" i="4"/>
  <c r="Z22" i="4" s="1"/>
  <c r="H22" i="4"/>
  <c r="AD21" i="4"/>
  <c r="T21" i="4"/>
  <c r="S21" i="4"/>
  <c r="U21" i="4" s="1"/>
  <c r="R21" i="4"/>
  <c r="Q21" i="4"/>
  <c r="K21" i="4"/>
  <c r="I21" i="4"/>
  <c r="Z21" i="4" s="1"/>
  <c r="H21" i="4"/>
  <c r="AD20" i="4"/>
  <c r="T20" i="4"/>
  <c r="S20" i="4"/>
  <c r="U20" i="4" s="1"/>
  <c r="R20" i="4"/>
  <c r="Q20" i="4"/>
  <c r="K20" i="4"/>
  <c r="I20" i="4"/>
  <c r="Z20" i="4" s="1"/>
  <c r="H20" i="4"/>
  <c r="AD19" i="4"/>
  <c r="T19" i="4"/>
  <c r="S19" i="4"/>
  <c r="U19" i="4" s="1"/>
  <c r="R19" i="4"/>
  <c r="Q19" i="4"/>
  <c r="K19" i="4"/>
  <c r="I19" i="4"/>
  <c r="Z19" i="4" s="1"/>
  <c r="H19" i="4"/>
  <c r="AD18" i="4"/>
  <c r="T18" i="4"/>
  <c r="S18" i="4"/>
  <c r="U18" i="4" s="1"/>
  <c r="R18" i="4"/>
  <c r="Q18" i="4"/>
  <c r="K18" i="4"/>
  <c r="I18" i="4"/>
  <c r="Z18" i="4" s="1"/>
  <c r="H18" i="4"/>
  <c r="AD17" i="4"/>
  <c r="T17" i="4"/>
  <c r="S17" i="4"/>
  <c r="U17" i="4" s="1"/>
  <c r="R17" i="4"/>
  <c r="Q17" i="4"/>
  <c r="K17" i="4"/>
  <c r="I17" i="4"/>
  <c r="Z17" i="4" s="1"/>
  <c r="H17" i="4"/>
  <c r="AD16" i="4"/>
  <c r="T16" i="4"/>
  <c r="S16" i="4"/>
  <c r="U16" i="4" s="1"/>
  <c r="R16" i="4"/>
  <c r="Q16" i="4"/>
  <c r="K16" i="4"/>
  <c r="I16" i="4"/>
  <c r="Z16" i="4" s="1"/>
  <c r="H16" i="4"/>
  <c r="AD15" i="4"/>
  <c r="T15" i="4"/>
  <c r="S15" i="4"/>
  <c r="U15" i="4" s="1"/>
  <c r="R15" i="4"/>
  <c r="Q15" i="4"/>
  <c r="K15" i="4"/>
  <c r="I15" i="4"/>
  <c r="Z15" i="4" s="1"/>
  <c r="H15" i="4"/>
  <c r="AD14" i="4"/>
  <c r="T14" i="4"/>
  <c r="S14" i="4"/>
  <c r="U14" i="4" s="1"/>
  <c r="R14" i="4"/>
  <c r="Q14" i="4"/>
  <c r="K14" i="4"/>
  <c r="I14" i="4"/>
  <c r="Z14" i="4" s="1"/>
  <c r="H14" i="4"/>
  <c r="AD13" i="4"/>
  <c r="T13" i="4"/>
  <c r="S13" i="4"/>
  <c r="U13" i="4" s="1"/>
  <c r="R13" i="4"/>
  <c r="Q13" i="4"/>
  <c r="K13" i="4"/>
  <c r="I13" i="4"/>
  <c r="Z13" i="4" s="1"/>
  <c r="H13" i="4"/>
  <c r="AD12" i="4"/>
  <c r="T12" i="4"/>
  <c r="S12" i="4"/>
  <c r="U12" i="4" s="1"/>
  <c r="R12" i="4"/>
  <c r="Q12" i="4"/>
  <c r="K12" i="4"/>
  <c r="I12" i="4"/>
  <c r="Z12" i="4" s="1"/>
  <c r="H12" i="4"/>
  <c r="AD11" i="4"/>
  <c r="T11" i="4"/>
  <c r="S11" i="4"/>
  <c r="U11" i="4" s="1"/>
  <c r="R11" i="4"/>
  <c r="Q11" i="4"/>
  <c r="K11" i="4"/>
  <c r="I11" i="4"/>
  <c r="Z11" i="4" s="1"/>
  <c r="H11" i="4"/>
  <c r="AD10" i="4"/>
  <c r="T10" i="4"/>
  <c r="S10" i="4"/>
  <c r="R10" i="4"/>
  <c r="U10" i="4" s="1"/>
  <c r="Q10" i="4"/>
  <c r="K10" i="4"/>
  <c r="I10" i="4"/>
  <c r="Z10" i="4" s="1"/>
  <c r="H10" i="4"/>
  <c r="AD9" i="4"/>
  <c r="T9" i="4"/>
  <c r="S9" i="4"/>
  <c r="R9" i="4"/>
  <c r="U9" i="4" s="1"/>
  <c r="Q9" i="4"/>
  <c r="K9" i="4"/>
  <c r="I9" i="4"/>
  <c r="Z9" i="4" s="1"/>
  <c r="H9" i="4"/>
  <c r="AD8" i="4"/>
  <c r="Z8" i="4"/>
  <c r="T8" i="4"/>
  <c r="S8" i="4"/>
  <c r="R8" i="4"/>
  <c r="Q8" i="4"/>
  <c r="U8" i="4" s="1"/>
  <c r="K8" i="4"/>
  <c r="I8" i="4"/>
  <c r="J8" i="4" s="1"/>
  <c r="H8" i="4"/>
  <c r="AD7" i="4"/>
  <c r="Z7" i="4"/>
  <c r="T7" i="4"/>
  <c r="S7" i="4"/>
  <c r="R7" i="4"/>
  <c r="Q7" i="4"/>
  <c r="U7" i="4" s="1"/>
  <c r="K7" i="4"/>
  <c r="I7" i="4"/>
  <c r="J7" i="4" s="1"/>
  <c r="H7" i="4"/>
  <c r="AD42" i="3"/>
  <c r="T42" i="3"/>
  <c r="S42" i="3"/>
  <c r="R42" i="3"/>
  <c r="Q42" i="3"/>
  <c r="U42" i="3" s="1"/>
  <c r="K42" i="3"/>
  <c r="I42" i="3"/>
  <c r="Z42" i="3" s="1"/>
  <c r="H42" i="3"/>
  <c r="AD41" i="3"/>
  <c r="Z41" i="3"/>
  <c r="T41" i="3"/>
  <c r="S41" i="3"/>
  <c r="R41" i="3"/>
  <c r="Q41" i="3"/>
  <c r="U41" i="3" s="1"/>
  <c r="K41" i="3"/>
  <c r="I41" i="3"/>
  <c r="J41" i="3" s="1"/>
  <c r="H41" i="3"/>
  <c r="AD40" i="3"/>
  <c r="Z40" i="3"/>
  <c r="T40" i="3"/>
  <c r="S40" i="3"/>
  <c r="R40" i="3"/>
  <c r="Q40" i="3"/>
  <c r="U40" i="3" s="1"/>
  <c r="K40" i="3"/>
  <c r="I40" i="3"/>
  <c r="J40" i="3" s="1"/>
  <c r="H40" i="3"/>
  <c r="AD39" i="3"/>
  <c r="Z39" i="3"/>
  <c r="T39" i="3"/>
  <c r="S39" i="3"/>
  <c r="R39" i="3"/>
  <c r="Q39" i="3"/>
  <c r="U39" i="3" s="1"/>
  <c r="K39" i="3"/>
  <c r="I39" i="3"/>
  <c r="J39" i="3" s="1"/>
  <c r="H39" i="3"/>
  <c r="AD38" i="3"/>
  <c r="Z38" i="3"/>
  <c r="T38" i="3"/>
  <c r="S38" i="3"/>
  <c r="R38" i="3"/>
  <c r="Q38" i="3"/>
  <c r="U38" i="3" s="1"/>
  <c r="K38" i="3"/>
  <c r="I38" i="3"/>
  <c r="J38" i="3" s="1"/>
  <c r="H38" i="3"/>
  <c r="AD37" i="3"/>
  <c r="Z37" i="3"/>
  <c r="T37" i="3"/>
  <c r="S37" i="3"/>
  <c r="R37" i="3"/>
  <c r="Q37" i="3"/>
  <c r="U37" i="3" s="1"/>
  <c r="K37" i="3"/>
  <c r="I37" i="3"/>
  <c r="J37" i="3" s="1"/>
  <c r="H37" i="3"/>
  <c r="AD36" i="3"/>
  <c r="Z36" i="3"/>
  <c r="T36" i="3"/>
  <c r="S36" i="3"/>
  <c r="R36" i="3"/>
  <c r="Q36" i="3"/>
  <c r="U36" i="3" s="1"/>
  <c r="K36" i="3"/>
  <c r="I36" i="3"/>
  <c r="J36" i="3" s="1"/>
  <c r="H36" i="3"/>
  <c r="AD35" i="3"/>
  <c r="Z35" i="3"/>
  <c r="T35" i="3"/>
  <c r="S35" i="3"/>
  <c r="R35" i="3"/>
  <c r="Q35" i="3"/>
  <c r="U35" i="3" s="1"/>
  <c r="K35" i="3"/>
  <c r="I35" i="3"/>
  <c r="J35" i="3" s="1"/>
  <c r="H35" i="3"/>
  <c r="AD34" i="3"/>
  <c r="Z34" i="3"/>
  <c r="T34" i="3"/>
  <c r="S34" i="3"/>
  <c r="R34" i="3"/>
  <c r="Q34" i="3"/>
  <c r="U34" i="3" s="1"/>
  <c r="K34" i="3"/>
  <c r="I34" i="3"/>
  <c r="J34" i="3" s="1"/>
  <c r="H34" i="3"/>
  <c r="AD33" i="3"/>
  <c r="Z33" i="3"/>
  <c r="T33" i="3"/>
  <c r="S33" i="3"/>
  <c r="R33" i="3"/>
  <c r="Q33" i="3"/>
  <c r="U33" i="3" s="1"/>
  <c r="K33" i="3"/>
  <c r="I33" i="3"/>
  <c r="J33" i="3" s="1"/>
  <c r="H33" i="3"/>
  <c r="AD32" i="3"/>
  <c r="Z32" i="3"/>
  <c r="T32" i="3"/>
  <c r="S32" i="3"/>
  <c r="R32" i="3"/>
  <c r="Q32" i="3"/>
  <c r="U32" i="3" s="1"/>
  <c r="K32" i="3"/>
  <c r="I32" i="3"/>
  <c r="J32" i="3" s="1"/>
  <c r="H32" i="3"/>
  <c r="AD31" i="3"/>
  <c r="Z31" i="3"/>
  <c r="T31" i="3"/>
  <c r="S31" i="3"/>
  <c r="R31" i="3"/>
  <c r="Q31" i="3"/>
  <c r="U31" i="3" s="1"/>
  <c r="K31" i="3"/>
  <c r="I31" i="3"/>
  <c r="J31" i="3" s="1"/>
  <c r="H31" i="3"/>
  <c r="AD30" i="3"/>
  <c r="Z30" i="3"/>
  <c r="T30" i="3"/>
  <c r="S30" i="3"/>
  <c r="R30" i="3"/>
  <c r="Q30" i="3"/>
  <c r="U30" i="3" s="1"/>
  <c r="K30" i="3"/>
  <c r="I30" i="3"/>
  <c r="J30" i="3" s="1"/>
  <c r="H30" i="3"/>
  <c r="AD29" i="3"/>
  <c r="Z29" i="3"/>
  <c r="T29" i="3"/>
  <c r="S29" i="3"/>
  <c r="R29" i="3"/>
  <c r="Q29" i="3"/>
  <c r="U29" i="3" s="1"/>
  <c r="K29" i="3"/>
  <c r="I29" i="3"/>
  <c r="J29" i="3" s="1"/>
  <c r="H29" i="3"/>
  <c r="AD28" i="3"/>
  <c r="Z28" i="3"/>
  <c r="T28" i="3"/>
  <c r="S28" i="3"/>
  <c r="R28" i="3"/>
  <c r="Q28" i="3"/>
  <c r="U28" i="3" s="1"/>
  <c r="K28" i="3"/>
  <c r="I28" i="3"/>
  <c r="J28" i="3" s="1"/>
  <c r="H28" i="3"/>
  <c r="AD27" i="3"/>
  <c r="Z27" i="3"/>
  <c r="T27" i="3"/>
  <c r="S27" i="3"/>
  <c r="R27" i="3"/>
  <c r="Q27" i="3"/>
  <c r="U27" i="3" s="1"/>
  <c r="K27" i="3"/>
  <c r="I27" i="3"/>
  <c r="J27" i="3" s="1"/>
  <c r="H27" i="3"/>
  <c r="AD26" i="3"/>
  <c r="Z26" i="3"/>
  <c r="T26" i="3"/>
  <c r="S26" i="3"/>
  <c r="R26" i="3"/>
  <c r="Q26" i="3"/>
  <c r="U26" i="3" s="1"/>
  <c r="K26" i="3"/>
  <c r="I26" i="3"/>
  <c r="J26" i="3" s="1"/>
  <c r="H26" i="3"/>
  <c r="AD25" i="3"/>
  <c r="Z25" i="3"/>
  <c r="T25" i="3"/>
  <c r="S25" i="3"/>
  <c r="R25" i="3"/>
  <c r="Q25" i="3"/>
  <c r="U25" i="3" s="1"/>
  <c r="K25" i="3"/>
  <c r="I25" i="3"/>
  <c r="J25" i="3" s="1"/>
  <c r="H25" i="3"/>
  <c r="AD24" i="3"/>
  <c r="Z24" i="3"/>
  <c r="T24" i="3"/>
  <c r="S24" i="3"/>
  <c r="R24" i="3"/>
  <c r="Q24" i="3"/>
  <c r="U24" i="3" s="1"/>
  <c r="K24" i="3"/>
  <c r="I24" i="3"/>
  <c r="J24" i="3" s="1"/>
  <c r="H24" i="3"/>
  <c r="AD22" i="3"/>
  <c r="Z22" i="3"/>
  <c r="T22" i="3"/>
  <c r="S22" i="3"/>
  <c r="R22" i="3"/>
  <c r="Q22" i="3"/>
  <c r="U22" i="3" s="1"/>
  <c r="K22" i="3"/>
  <c r="I22" i="3"/>
  <c r="J22" i="3" s="1"/>
  <c r="H22" i="3"/>
  <c r="AD21" i="3"/>
  <c r="Z21" i="3"/>
  <c r="T21" i="3"/>
  <c r="S21" i="3"/>
  <c r="R21" i="3"/>
  <c r="Q21" i="3"/>
  <c r="U21" i="3" s="1"/>
  <c r="K21" i="3"/>
  <c r="I21" i="3"/>
  <c r="J21" i="3" s="1"/>
  <c r="H21" i="3"/>
  <c r="AD20" i="3"/>
  <c r="Z20" i="3"/>
  <c r="T20" i="3"/>
  <c r="S20" i="3"/>
  <c r="R20" i="3"/>
  <c r="Q20" i="3"/>
  <c r="U20" i="3" s="1"/>
  <c r="K20" i="3"/>
  <c r="I20" i="3"/>
  <c r="J20" i="3" s="1"/>
  <c r="H20" i="3"/>
  <c r="AD19" i="3"/>
  <c r="Z19" i="3"/>
  <c r="T19" i="3"/>
  <c r="S19" i="3"/>
  <c r="R19" i="3"/>
  <c r="Q19" i="3"/>
  <c r="U19" i="3" s="1"/>
  <c r="K19" i="3"/>
  <c r="I19" i="3"/>
  <c r="J19" i="3" s="1"/>
  <c r="H19" i="3"/>
  <c r="AD18" i="3"/>
  <c r="Z18" i="3"/>
  <c r="T18" i="3"/>
  <c r="S18" i="3"/>
  <c r="R18" i="3"/>
  <c r="Q18" i="3"/>
  <c r="U18" i="3" s="1"/>
  <c r="K18" i="3"/>
  <c r="I18" i="3"/>
  <c r="J18" i="3" s="1"/>
  <c r="H18" i="3"/>
  <c r="AD17" i="3"/>
  <c r="Z17" i="3"/>
  <c r="T17" i="3"/>
  <c r="S17" i="3"/>
  <c r="R17" i="3"/>
  <c r="Q17" i="3"/>
  <c r="U17" i="3" s="1"/>
  <c r="K17" i="3"/>
  <c r="I17" i="3"/>
  <c r="J17" i="3" s="1"/>
  <c r="H17" i="3"/>
  <c r="AD16" i="3"/>
  <c r="Z16" i="3"/>
  <c r="T16" i="3"/>
  <c r="S16" i="3"/>
  <c r="R16" i="3"/>
  <c r="Q16" i="3"/>
  <c r="U16" i="3" s="1"/>
  <c r="K16" i="3"/>
  <c r="I16" i="3"/>
  <c r="J16" i="3" s="1"/>
  <c r="H16" i="3"/>
  <c r="AD15" i="3"/>
  <c r="Z15" i="3"/>
  <c r="T15" i="3"/>
  <c r="S15" i="3"/>
  <c r="R15" i="3"/>
  <c r="Q15" i="3"/>
  <c r="U15" i="3" s="1"/>
  <c r="K15" i="3"/>
  <c r="I15" i="3"/>
  <c r="J15" i="3" s="1"/>
  <c r="H15" i="3"/>
  <c r="AD14" i="3"/>
  <c r="Z14" i="3"/>
  <c r="T14" i="3"/>
  <c r="S14" i="3"/>
  <c r="R14" i="3"/>
  <c r="Q14" i="3"/>
  <c r="U14" i="3" s="1"/>
  <c r="K14" i="3"/>
  <c r="I14" i="3"/>
  <c r="J14" i="3" s="1"/>
  <c r="H14" i="3"/>
  <c r="AD13" i="3"/>
  <c r="Z13" i="3"/>
  <c r="T13" i="3"/>
  <c r="S13" i="3"/>
  <c r="R13" i="3"/>
  <c r="Q13" i="3"/>
  <c r="U13" i="3" s="1"/>
  <c r="K13" i="3"/>
  <c r="I13" i="3"/>
  <c r="J13" i="3" s="1"/>
  <c r="H13" i="3"/>
  <c r="AD12" i="3"/>
  <c r="Z12" i="3"/>
  <c r="T12" i="3"/>
  <c r="S12" i="3"/>
  <c r="R12" i="3"/>
  <c r="Q12" i="3"/>
  <c r="U12" i="3" s="1"/>
  <c r="K12" i="3"/>
  <c r="I12" i="3"/>
  <c r="J12" i="3" s="1"/>
  <c r="H12" i="3"/>
  <c r="AD11" i="3"/>
  <c r="Z11" i="3"/>
  <c r="T11" i="3"/>
  <c r="S11" i="3"/>
  <c r="R11" i="3"/>
  <c r="Q11" i="3"/>
  <c r="U11" i="3" s="1"/>
  <c r="K11" i="3"/>
  <c r="I11" i="3"/>
  <c r="J11" i="3" s="1"/>
  <c r="H11" i="3"/>
  <c r="AD10" i="3"/>
  <c r="Z10" i="3"/>
  <c r="T10" i="3"/>
  <c r="S10" i="3"/>
  <c r="R10" i="3"/>
  <c r="Q10" i="3"/>
  <c r="U10" i="3" s="1"/>
  <c r="K10" i="3"/>
  <c r="I10" i="3"/>
  <c r="J10" i="3" s="1"/>
  <c r="H10" i="3"/>
  <c r="AD9" i="3"/>
  <c r="Z9" i="3"/>
  <c r="T9" i="3"/>
  <c r="S9" i="3"/>
  <c r="R9" i="3"/>
  <c r="Q9" i="3"/>
  <c r="U9" i="3" s="1"/>
  <c r="K9" i="3"/>
  <c r="I9" i="3"/>
  <c r="J9" i="3" s="1"/>
  <c r="H9" i="3"/>
  <c r="AD8" i="3"/>
  <c r="Z8" i="3"/>
  <c r="T8" i="3"/>
  <c r="S8" i="3"/>
  <c r="R8" i="3"/>
  <c r="Q8" i="3"/>
  <c r="U8" i="3" s="1"/>
  <c r="K8" i="3"/>
  <c r="I8" i="3"/>
  <c r="J8" i="3" s="1"/>
  <c r="H8" i="3"/>
  <c r="AD7" i="3"/>
  <c r="Z7" i="3"/>
  <c r="T7" i="3"/>
  <c r="S7" i="3"/>
  <c r="R7" i="3"/>
  <c r="Q7" i="3"/>
  <c r="U7" i="3" s="1"/>
  <c r="K7" i="3"/>
  <c r="I7" i="3"/>
  <c r="J7" i="3" s="1"/>
  <c r="H7" i="3"/>
  <c r="AD71" i="2"/>
  <c r="T71" i="2"/>
  <c r="S71" i="2"/>
  <c r="R71" i="2"/>
  <c r="Q71" i="2"/>
  <c r="K71" i="2"/>
  <c r="I71" i="2"/>
  <c r="Z71" i="2" s="1"/>
  <c r="H71" i="2"/>
  <c r="AD70" i="2"/>
  <c r="T70" i="2"/>
  <c r="S70" i="2"/>
  <c r="R70" i="2"/>
  <c r="Q70" i="2"/>
  <c r="K70" i="2"/>
  <c r="I70" i="2"/>
  <c r="Z70" i="2" s="1"/>
  <c r="H70" i="2"/>
  <c r="AD69" i="2"/>
  <c r="T69" i="2"/>
  <c r="S69" i="2"/>
  <c r="R69" i="2"/>
  <c r="Q69" i="2"/>
  <c r="U69" i="2" s="1"/>
  <c r="K69" i="2"/>
  <c r="I69" i="2"/>
  <c r="Z69" i="2" s="1"/>
  <c r="H69" i="2"/>
  <c r="AD68" i="2"/>
  <c r="Z68" i="2"/>
  <c r="T68" i="2"/>
  <c r="S68" i="2"/>
  <c r="R68" i="2"/>
  <c r="Q68" i="2"/>
  <c r="U68" i="2" s="1"/>
  <c r="K68" i="2"/>
  <c r="I68" i="2"/>
  <c r="J68" i="2" s="1"/>
  <c r="H68" i="2"/>
  <c r="AD67" i="2"/>
  <c r="Z67" i="2"/>
  <c r="T67" i="2"/>
  <c r="S67" i="2"/>
  <c r="R67" i="2"/>
  <c r="Q67" i="2"/>
  <c r="K67" i="2"/>
  <c r="I67" i="2"/>
  <c r="J67" i="2" s="1"/>
  <c r="H67" i="2"/>
  <c r="AD66" i="2"/>
  <c r="Z66" i="2"/>
  <c r="T66" i="2"/>
  <c r="S66" i="2"/>
  <c r="R66" i="2"/>
  <c r="Q66" i="2"/>
  <c r="K66" i="2"/>
  <c r="I66" i="2"/>
  <c r="J66" i="2" s="1"/>
  <c r="H66" i="2"/>
  <c r="AD65" i="2"/>
  <c r="Z65" i="2"/>
  <c r="T65" i="2"/>
  <c r="S65" i="2"/>
  <c r="R65" i="2"/>
  <c r="Q65" i="2"/>
  <c r="U65" i="2" s="1"/>
  <c r="K65" i="2"/>
  <c r="I65" i="2"/>
  <c r="J65" i="2" s="1"/>
  <c r="H65" i="2"/>
  <c r="AD64" i="2"/>
  <c r="Z64" i="2"/>
  <c r="T64" i="2"/>
  <c r="S64" i="2"/>
  <c r="R64" i="2"/>
  <c r="Q64" i="2"/>
  <c r="U64" i="2" s="1"/>
  <c r="K64" i="2"/>
  <c r="I64" i="2"/>
  <c r="J64" i="2" s="1"/>
  <c r="H64" i="2"/>
  <c r="AD63" i="2"/>
  <c r="T63" i="2"/>
  <c r="S63" i="2"/>
  <c r="R63" i="2"/>
  <c r="Q63" i="2"/>
  <c r="U63" i="2" s="1"/>
  <c r="K63" i="2"/>
  <c r="I63" i="2"/>
  <c r="J63" i="2" s="1"/>
  <c r="H63" i="2"/>
  <c r="AD62" i="2"/>
  <c r="U62" i="2"/>
  <c r="T62" i="2"/>
  <c r="S62" i="2"/>
  <c r="R62" i="2"/>
  <c r="Q62" i="2"/>
  <c r="K62" i="2"/>
  <c r="I62" i="2"/>
  <c r="J62" i="2" s="1"/>
  <c r="H62" i="2"/>
  <c r="AD61" i="2"/>
  <c r="T61" i="2"/>
  <c r="S61" i="2"/>
  <c r="R61" i="2"/>
  <c r="Q61" i="2"/>
  <c r="U61" i="2" s="1"/>
  <c r="K61" i="2"/>
  <c r="I61" i="2"/>
  <c r="J61" i="2" s="1"/>
  <c r="H61" i="2"/>
  <c r="AD60" i="2"/>
  <c r="U60" i="2"/>
  <c r="T60" i="2"/>
  <c r="S60" i="2"/>
  <c r="R60" i="2"/>
  <c r="Q60" i="2"/>
  <c r="K60" i="2"/>
  <c r="I60" i="2"/>
  <c r="J60" i="2" s="1"/>
  <c r="H60" i="2"/>
  <c r="AD59" i="2"/>
  <c r="T59" i="2"/>
  <c r="S59" i="2"/>
  <c r="R59" i="2"/>
  <c r="Q59" i="2"/>
  <c r="U59" i="2" s="1"/>
  <c r="K59" i="2"/>
  <c r="I59" i="2"/>
  <c r="J59" i="2" s="1"/>
  <c r="H59" i="2"/>
  <c r="AD58" i="2"/>
  <c r="T58" i="2"/>
  <c r="S58" i="2"/>
  <c r="R58" i="2"/>
  <c r="Q58" i="2"/>
  <c r="U58" i="2" s="1"/>
  <c r="K58" i="2"/>
  <c r="I58" i="2"/>
  <c r="J58" i="2" s="1"/>
  <c r="H58" i="2"/>
  <c r="AD57" i="2"/>
  <c r="T57" i="2"/>
  <c r="U57" i="2" s="1"/>
  <c r="S57" i="2"/>
  <c r="R57" i="2"/>
  <c r="Q57" i="2"/>
  <c r="K57" i="2"/>
  <c r="I57" i="2"/>
  <c r="J57" i="2" s="1"/>
  <c r="H57" i="2"/>
  <c r="AD56" i="2"/>
  <c r="T56" i="2"/>
  <c r="S56" i="2"/>
  <c r="R56" i="2"/>
  <c r="Q56" i="2"/>
  <c r="U56" i="2" s="1"/>
  <c r="K56" i="2"/>
  <c r="I56" i="2"/>
  <c r="J56" i="2" s="1"/>
  <c r="H56" i="2"/>
  <c r="AD55" i="2"/>
  <c r="T55" i="2"/>
  <c r="S55" i="2"/>
  <c r="R55" i="2"/>
  <c r="Q55" i="2"/>
  <c r="U55" i="2" s="1"/>
  <c r="K55" i="2"/>
  <c r="I55" i="2"/>
  <c r="J55" i="2" s="1"/>
  <c r="H55" i="2"/>
  <c r="AD54" i="2"/>
  <c r="T54" i="2"/>
  <c r="S54" i="2"/>
  <c r="R54" i="2"/>
  <c r="Q54" i="2"/>
  <c r="U54" i="2" s="1"/>
  <c r="K54" i="2"/>
  <c r="I54" i="2"/>
  <c r="J54" i="2" s="1"/>
  <c r="H54" i="2"/>
  <c r="AD53" i="2"/>
  <c r="T53" i="2"/>
  <c r="S53" i="2"/>
  <c r="R53" i="2"/>
  <c r="Q53" i="2"/>
  <c r="U53" i="2" s="1"/>
  <c r="K53" i="2"/>
  <c r="I53" i="2"/>
  <c r="J53" i="2" s="1"/>
  <c r="H53" i="2"/>
  <c r="AD52" i="2"/>
  <c r="U52" i="2"/>
  <c r="T52" i="2"/>
  <c r="S52" i="2"/>
  <c r="R52" i="2"/>
  <c r="Q52" i="2"/>
  <c r="K52" i="2"/>
  <c r="I52" i="2"/>
  <c r="J52" i="2" s="1"/>
  <c r="H52" i="2"/>
  <c r="AD51" i="2"/>
  <c r="T51" i="2"/>
  <c r="S51" i="2"/>
  <c r="R51" i="2"/>
  <c r="Q51" i="2"/>
  <c r="U51" i="2" s="1"/>
  <c r="K51" i="2"/>
  <c r="I51" i="2"/>
  <c r="J51" i="2" s="1"/>
  <c r="H51" i="2"/>
  <c r="AD50" i="2"/>
  <c r="T50" i="2"/>
  <c r="S50" i="2"/>
  <c r="R50" i="2"/>
  <c r="Q50" i="2"/>
  <c r="U50" i="2" s="1"/>
  <c r="K50" i="2"/>
  <c r="I50" i="2"/>
  <c r="J50" i="2" s="1"/>
  <c r="H50" i="2"/>
  <c r="AD49" i="2"/>
  <c r="T49" i="2"/>
  <c r="S49" i="2"/>
  <c r="R49" i="2"/>
  <c r="U49" i="2" s="1"/>
  <c r="Q49" i="2"/>
  <c r="K49" i="2"/>
  <c r="I49" i="2"/>
  <c r="J49" i="2" s="1"/>
  <c r="H49" i="2"/>
  <c r="AD48" i="2"/>
  <c r="T48" i="2"/>
  <c r="S48" i="2"/>
  <c r="R48" i="2"/>
  <c r="Q48" i="2"/>
  <c r="U48" i="2" s="1"/>
  <c r="K48" i="2"/>
  <c r="I48" i="2"/>
  <c r="J48" i="2" s="1"/>
  <c r="H48" i="2"/>
  <c r="AD47" i="2"/>
  <c r="T47" i="2"/>
  <c r="S47" i="2"/>
  <c r="R47" i="2"/>
  <c r="U47" i="2" s="1"/>
  <c r="Q47" i="2"/>
  <c r="K47" i="2"/>
  <c r="I47" i="2"/>
  <c r="J47" i="2" s="1"/>
  <c r="H47" i="2"/>
  <c r="AD46" i="2"/>
  <c r="T46" i="2"/>
  <c r="S46" i="2"/>
  <c r="U46" i="2" s="1"/>
  <c r="R46" i="2"/>
  <c r="Q46" i="2"/>
  <c r="K46" i="2"/>
  <c r="I46" i="2"/>
  <c r="J46" i="2" s="1"/>
  <c r="H46" i="2"/>
  <c r="AD45" i="2"/>
  <c r="T45" i="2"/>
  <c r="S45" i="2"/>
  <c r="R45" i="2"/>
  <c r="Q45" i="2"/>
  <c r="U45" i="2" s="1"/>
  <c r="K45" i="2"/>
  <c r="I45" i="2"/>
  <c r="J45" i="2" s="1"/>
  <c r="H45" i="2"/>
  <c r="AD44" i="2"/>
  <c r="U44" i="2"/>
  <c r="T44" i="2"/>
  <c r="S44" i="2"/>
  <c r="R44" i="2"/>
  <c r="Q44" i="2"/>
  <c r="K44" i="2"/>
  <c r="I44" i="2"/>
  <c r="J44" i="2" s="1"/>
  <c r="H44" i="2"/>
  <c r="AD43" i="2"/>
  <c r="T43" i="2"/>
  <c r="S43" i="2"/>
  <c r="R43" i="2"/>
  <c r="Q43" i="2"/>
  <c r="U43" i="2" s="1"/>
  <c r="K43" i="2"/>
  <c r="I43" i="2"/>
  <c r="J43" i="2" s="1"/>
  <c r="H43" i="2"/>
  <c r="AD42" i="2"/>
  <c r="T42" i="2"/>
  <c r="S42" i="2"/>
  <c r="R42" i="2"/>
  <c r="Q42" i="2"/>
  <c r="U42" i="2" s="1"/>
  <c r="K42" i="2"/>
  <c r="I42" i="2"/>
  <c r="J42" i="2" s="1"/>
  <c r="H42" i="2"/>
  <c r="AD41" i="2"/>
  <c r="T41" i="2"/>
  <c r="S41" i="2"/>
  <c r="R41" i="2"/>
  <c r="U41" i="2" s="1"/>
  <c r="Q41" i="2"/>
  <c r="K41" i="2"/>
  <c r="I41" i="2"/>
  <c r="J41" i="2" s="1"/>
  <c r="H41" i="2"/>
  <c r="AD40" i="2"/>
  <c r="T40" i="2"/>
  <c r="S40" i="2"/>
  <c r="R40" i="2"/>
  <c r="Q40" i="2"/>
  <c r="U40" i="2" s="1"/>
  <c r="K40" i="2"/>
  <c r="I40" i="2"/>
  <c r="J40" i="2" s="1"/>
  <c r="H40" i="2"/>
  <c r="AD39" i="2"/>
  <c r="U39" i="2"/>
  <c r="V39" i="2" s="1"/>
  <c r="T39" i="2"/>
  <c r="S39" i="2"/>
  <c r="R39" i="2"/>
  <c r="Q39" i="2"/>
  <c r="K39" i="2"/>
  <c r="I39" i="2"/>
  <c r="J39" i="2" s="1"/>
  <c r="H39" i="2"/>
  <c r="AD38" i="2"/>
  <c r="T38" i="2"/>
  <c r="S38" i="2"/>
  <c r="R38" i="2"/>
  <c r="Q38" i="2"/>
  <c r="U38" i="2" s="1"/>
  <c r="K38" i="2"/>
  <c r="I38" i="2"/>
  <c r="J38" i="2" s="1"/>
  <c r="H38" i="2"/>
  <c r="AD37" i="2"/>
  <c r="T37" i="2"/>
  <c r="S37" i="2"/>
  <c r="R37" i="2"/>
  <c r="U37" i="2" s="1"/>
  <c r="Q37" i="2"/>
  <c r="K37" i="2"/>
  <c r="I37" i="2"/>
  <c r="Z37" i="2" s="1"/>
  <c r="H37" i="2"/>
  <c r="AD36" i="2"/>
  <c r="T36" i="2"/>
  <c r="S36" i="2"/>
  <c r="R36" i="2"/>
  <c r="U36" i="2" s="1"/>
  <c r="Q36" i="2"/>
  <c r="K36" i="2"/>
  <c r="I36" i="2"/>
  <c r="Z36" i="2" s="1"/>
  <c r="H36" i="2"/>
  <c r="AD35" i="2"/>
  <c r="T35" i="2"/>
  <c r="S35" i="2"/>
  <c r="R35" i="2"/>
  <c r="Q35" i="2"/>
  <c r="U35" i="2" s="1"/>
  <c r="K35" i="2"/>
  <c r="I35" i="2"/>
  <c r="Z35" i="2" s="1"/>
  <c r="H35" i="2"/>
  <c r="AD34" i="2"/>
  <c r="T34" i="2"/>
  <c r="S34" i="2"/>
  <c r="R34" i="2"/>
  <c r="Q34" i="2"/>
  <c r="U34" i="2" s="1"/>
  <c r="K34" i="2"/>
  <c r="I34" i="2"/>
  <c r="J34" i="2" s="1"/>
  <c r="H34" i="2"/>
  <c r="AD33" i="2"/>
  <c r="T33" i="2"/>
  <c r="S33" i="2"/>
  <c r="R33" i="2"/>
  <c r="U33" i="2" s="1"/>
  <c r="Q33" i="2"/>
  <c r="K33" i="2"/>
  <c r="I33" i="2"/>
  <c r="Z33" i="2" s="1"/>
  <c r="H33" i="2"/>
  <c r="AD32" i="2"/>
  <c r="T32" i="2"/>
  <c r="S32" i="2"/>
  <c r="R32" i="2"/>
  <c r="Q32" i="2"/>
  <c r="U32" i="2" s="1"/>
  <c r="K32" i="2"/>
  <c r="I32" i="2"/>
  <c r="Z32" i="2" s="1"/>
  <c r="H32" i="2"/>
  <c r="AD31" i="2"/>
  <c r="T31" i="2"/>
  <c r="S31" i="2"/>
  <c r="R31" i="2"/>
  <c r="Q31" i="2"/>
  <c r="U31" i="2" s="1"/>
  <c r="K31" i="2"/>
  <c r="I31" i="2"/>
  <c r="Z31" i="2" s="1"/>
  <c r="H31" i="2"/>
  <c r="AD30" i="2"/>
  <c r="T30" i="2"/>
  <c r="S30" i="2"/>
  <c r="R30" i="2"/>
  <c r="Q30" i="2"/>
  <c r="U30" i="2" s="1"/>
  <c r="K30" i="2"/>
  <c r="I30" i="2"/>
  <c r="J30" i="2" s="1"/>
  <c r="H30" i="2"/>
  <c r="AD29" i="2"/>
  <c r="T29" i="2"/>
  <c r="S29" i="2"/>
  <c r="R29" i="2"/>
  <c r="U29" i="2" s="1"/>
  <c r="Q29" i="2"/>
  <c r="K29" i="2"/>
  <c r="J29" i="2"/>
  <c r="I29" i="2"/>
  <c r="Z29" i="2" s="1"/>
  <c r="H29" i="2"/>
  <c r="AD28" i="2"/>
  <c r="Z28" i="2"/>
  <c r="T28" i="2"/>
  <c r="S28" i="2"/>
  <c r="R28" i="2"/>
  <c r="U28" i="2" s="1"/>
  <c r="Q28" i="2"/>
  <c r="K28" i="2"/>
  <c r="J28" i="2"/>
  <c r="I28" i="2"/>
  <c r="H28" i="2"/>
  <c r="AD27" i="2"/>
  <c r="Z27" i="2"/>
  <c r="T27" i="2"/>
  <c r="S27" i="2"/>
  <c r="R27" i="2"/>
  <c r="U27" i="2" s="1"/>
  <c r="Q27" i="2"/>
  <c r="K27" i="2"/>
  <c r="J27" i="2"/>
  <c r="I27" i="2"/>
  <c r="H27" i="2"/>
  <c r="AD26" i="2"/>
  <c r="Z26" i="2"/>
  <c r="T26" i="2"/>
  <c r="S26" i="2"/>
  <c r="R26" i="2"/>
  <c r="U26" i="2" s="1"/>
  <c r="Q26" i="2"/>
  <c r="K26" i="2"/>
  <c r="J26" i="2"/>
  <c r="I26" i="2"/>
  <c r="H26" i="2"/>
  <c r="AD25" i="2"/>
  <c r="Z25" i="2"/>
  <c r="T25" i="2"/>
  <c r="S25" i="2"/>
  <c r="R25" i="2"/>
  <c r="U25" i="2" s="1"/>
  <c r="Q25" i="2"/>
  <c r="K25" i="2"/>
  <c r="J25" i="2"/>
  <c r="I25" i="2"/>
  <c r="H25" i="2"/>
  <c r="AD24" i="2"/>
  <c r="Z24" i="2"/>
  <c r="T24" i="2"/>
  <c r="S24" i="2"/>
  <c r="R24" i="2"/>
  <c r="U24" i="2" s="1"/>
  <c r="Q24" i="2"/>
  <c r="K24" i="2"/>
  <c r="J24" i="2"/>
  <c r="I24" i="2"/>
  <c r="H24" i="2"/>
  <c r="AD22" i="2"/>
  <c r="Z22" i="2"/>
  <c r="T22" i="2"/>
  <c r="S22" i="2"/>
  <c r="R22" i="2"/>
  <c r="Q22" i="2"/>
  <c r="K22" i="2"/>
  <c r="J22" i="2"/>
  <c r="I22" i="2"/>
  <c r="H22" i="2"/>
  <c r="AD21" i="2"/>
  <c r="Z21" i="2"/>
  <c r="T21" i="2"/>
  <c r="S21" i="2"/>
  <c r="R21" i="2"/>
  <c r="U21" i="2" s="1"/>
  <c r="Q21" i="2"/>
  <c r="K21" i="2"/>
  <c r="J21" i="2"/>
  <c r="I21" i="2"/>
  <c r="H21" i="2"/>
  <c r="AD20" i="2"/>
  <c r="Z20" i="2"/>
  <c r="T20" i="2"/>
  <c r="S20" i="2"/>
  <c r="R20" i="2"/>
  <c r="Q20" i="2"/>
  <c r="K20" i="2"/>
  <c r="J20" i="2"/>
  <c r="I20" i="2"/>
  <c r="H20" i="2"/>
  <c r="AD19" i="2"/>
  <c r="Z19" i="2"/>
  <c r="T19" i="2"/>
  <c r="S19" i="2"/>
  <c r="R19" i="2"/>
  <c r="U19" i="2" s="1"/>
  <c r="W19" i="2" s="1"/>
  <c r="Q19" i="2"/>
  <c r="K19" i="2"/>
  <c r="J19" i="2"/>
  <c r="I19" i="2"/>
  <c r="H19" i="2"/>
  <c r="AD18" i="2"/>
  <c r="Z18" i="2"/>
  <c r="T18" i="2"/>
  <c r="S18" i="2"/>
  <c r="R18" i="2"/>
  <c r="Q18" i="2"/>
  <c r="K18" i="2"/>
  <c r="J18" i="2"/>
  <c r="I18" i="2"/>
  <c r="H18" i="2"/>
  <c r="AD17" i="2"/>
  <c r="Z17" i="2"/>
  <c r="T17" i="2"/>
  <c r="S17" i="2"/>
  <c r="R17" i="2"/>
  <c r="U17" i="2" s="1"/>
  <c r="W17" i="2" s="1"/>
  <c r="Q17" i="2"/>
  <c r="K17" i="2"/>
  <c r="J17" i="2"/>
  <c r="I17" i="2"/>
  <c r="H17" i="2"/>
  <c r="AD16" i="2"/>
  <c r="Z16" i="2"/>
  <c r="T16" i="2"/>
  <c r="S16" i="2"/>
  <c r="R16" i="2"/>
  <c r="Q16" i="2"/>
  <c r="K16" i="2"/>
  <c r="J16" i="2"/>
  <c r="I16" i="2"/>
  <c r="H16" i="2"/>
  <c r="AD15" i="2"/>
  <c r="Z15" i="2"/>
  <c r="T15" i="2"/>
  <c r="S15" i="2"/>
  <c r="R15" i="2"/>
  <c r="Q15" i="2"/>
  <c r="K15" i="2"/>
  <c r="J15" i="2"/>
  <c r="I15" i="2"/>
  <c r="H15" i="2"/>
  <c r="AD14" i="2"/>
  <c r="Z14" i="2"/>
  <c r="T14" i="2"/>
  <c r="S14" i="2"/>
  <c r="R14" i="2"/>
  <c r="Q14" i="2"/>
  <c r="K14" i="2"/>
  <c r="J14" i="2"/>
  <c r="I14" i="2"/>
  <c r="H14" i="2"/>
  <c r="AD13" i="2"/>
  <c r="Z13" i="2"/>
  <c r="T13" i="2"/>
  <c r="S13" i="2"/>
  <c r="R13" i="2"/>
  <c r="U13" i="2" s="1"/>
  <c r="W13" i="2" s="1"/>
  <c r="Q13" i="2"/>
  <c r="K13" i="2"/>
  <c r="J13" i="2"/>
  <c r="I13" i="2"/>
  <c r="H13" i="2"/>
  <c r="AD12" i="2"/>
  <c r="Z12" i="2"/>
  <c r="T12" i="2"/>
  <c r="S12" i="2"/>
  <c r="R12" i="2"/>
  <c r="Q12" i="2"/>
  <c r="K12" i="2"/>
  <c r="J12" i="2"/>
  <c r="I12" i="2"/>
  <c r="H12" i="2"/>
  <c r="AD11" i="2"/>
  <c r="Z11" i="2"/>
  <c r="T11" i="2"/>
  <c r="S11" i="2"/>
  <c r="R11" i="2"/>
  <c r="Q11" i="2"/>
  <c r="K11" i="2"/>
  <c r="J11" i="2"/>
  <c r="I11" i="2"/>
  <c r="H11" i="2"/>
  <c r="AD10" i="2"/>
  <c r="Z10" i="2"/>
  <c r="T10" i="2"/>
  <c r="S10" i="2"/>
  <c r="R10" i="2"/>
  <c r="Q10" i="2"/>
  <c r="K10" i="2"/>
  <c r="J10" i="2"/>
  <c r="I10" i="2"/>
  <c r="H10" i="2"/>
  <c r="AD9" i="2"/>
  <c r="Z9" i="2"/>
  <c r="T9" i="2"/>
  <c r="S9" i="2"/>
  <c r="R9" i="2"/>
  <c r="U9" i="2" s="1"/>
  <c r="W9" i="2" s="1"/>
  <c r="Q9" i="2"/>
  <c r="K9" i="2"/>
  <c r="J9" i="2"/>
  <c r="I9" i="2"/>
  <c r="H9" i="2"/>
  <c r="AD8" i="2"/>
  <c r="Z8" i="2"/>
  <c r="T8" i="2"/>
  <c r="S8" i="2"/>
  <c r="R8" i="2"/>
  <c r="Q8" i="2"/>
  <c r="K8" i="2"/>
  <c r="J8" i="2"/>
  <c r="I8" i="2"/>
  <c r="H8" i="2"/>
  <c r="AD7" i="2"/>
  <c r="Z7" i="2"/>
  <c r="T7" i="2"/>
  <c r="S7" i="2"/>
  <c r="R7" i="2"/>
  <c r="U7" i="2" s="1"/>
  <c r="W7" i="2" s="1"/>
  <c r="Q7" i="2"/>
  <c r="K7" i="2"/>
  <c r="J7" i="2"/>
  <c r="I7" i="2"/>
  <c r="H7" i="2"/>
  <c r="AD70" i="1"/>
  <c r="T70" i="1"/>
  <c r="S70" i="1"/>
  <c r="U70" i="1" s="1"/>
  <c r="R70" i="1"/>
  <c r="Q70" i="1"/>
  <c r="K70" i="1"/>
  <c r="I70" i="1"/>
  <c r="H70" i="1"/>
  <c r="AD69" i="1"/>
  <c r="T69" i="1"/>
  <c r="S69" i="1"/>
  <c r="R69" i="1"/>
  <c r="Q69" i="1"/>
  <c r="U69" i="1" s="1"/>
  <c r="K69" i="1"/>
  <c r="I69" i="1"/>
  <c r="J69" i="1" s="1"/>
  <c r="H69" i="1"/>
  <c r="AD68" i="1"/>
  <c r="U68" i="1"/>
  <c r="T68" i="1"/>
  <c r="S68" i="1"/>
  <c r="R68" i="1"/>
  <c r="Q68" i="1"/>
  <c r="K68" i="1"/>
  <c r="I68" i="1"/>
  <c r="J68" i="1" s="1"/>
  <c r="H68" i="1"/>
  <c r="AD67" i="1"/>
  <c r="T67" i="1"/>
  <c r="S67" i="1"/>
  <c r="R67" i="1"/>
  <c r="Q67" i="1"/>
  <c r="U67" i="1" s="1"/>
  <c r="K67" i="1"/>
  <c r="I67" i="1"/>
  <c r="J67" i="1" s="1"/>
  <c r="H67" i="1"/>
  <c r="AD66" i="1"/>
  <c r="T66" i="1"/>
  <c r="S66" i="1"/>
  <c r="U66" i="1" s="1"/>
  <c r="R66" i="1"/>
  <c r="Q66" i="1"/>
  <c r="K66" i="1"/>
  <c r="I66" i="1"/>
  <c r="J66" i="1" s="1"/>
  <c r="H66" i="1"/>
  <c r="AD65" i="1"/>
  <c r="T65" i="1"/>
  <c r="S65" i="1"/>
  <c r="R65" i="1"/>
  <c r="Q65" i="1"/>
  <c r="U65" i="1" s="1"/>
  <c r="K65" i="1"/>
  <c r="I65" i="1"/>
  <c r="J65" i="1" s="1"/>
  <c r="H65" i="1"/>
  <c r="AD64" i="1"/>
  <c r="T64" i="1"/>
  <c r="S64" i="1"/>
  <c r="R64" i="1"/>
  <c r="Q64" i="1"/>
  <c r="U64" i="1" s="1"/>
  <c r="K64" i="1"/>
  <c r="I64" i="1"/>
  <c r="J64" i="1" s="1"/>
  <c r="H64" i="1"/>
  <c r="AD63" i="1"/>
  <c r="T63" i="1"/>
  <c r="S63" i="1"/>
  <c r="R63" i="1"/>
  <c r="Q63" i="1"/>
  <c r="U63" i="1" s="1"/>
  <c r="K63" i="1"/>
  <c r="I63" i="1"/>
  <c r="J63" i="1" s="1"/>
  <c r="H63" i="1"/>
  <c r="AD62" i="1"/>
  <c r="T62" i="1"/>
  <c r="S62" i="1"/>
  <c r="R62" i="1"/>
  <c r="Q62" i="1"/>
  <c r="U62" i="1" s="1"/>
  <c r="K62" i="1"/>
  <c r="I62" i="1"/>
  <c r="J62" i="1" s="1"/>
  <c r="H62" i="1"/>
  <c r="AD61" i="1"/>
  <c r="T61" i="1"/>
  <c r="S61" i="1"/>
  <c r="R61" i="1"/>
  <c r="Q61" i="1"/>
  <c r="U61" i="1" s="1"/>
  <c r="K61" i="1"/>
  <c r="I61" i="1"/>
  <c r="J61" i="1" s="1"/>
  <c r="H61" i="1"/>
  <c r="AD60" i="1"/>
  <c r="U60" i="1"/>
  <c r="T60" i="1"/>
  <c r="S60" i="1"/>
  <c r="R60" i="1"/>
  <c r="Q60" i="1"/>
  <c r="K60" i="1"/>
  <c r="I60" i="1"/>
  <c r="J60" i="1" s="1"/>
  <c r="H60" i="1"/>
  <c r="AD59" i="1"/>
  <c r="T59" i="1"/>
  <c r="S59" i="1"/>
  <c r="R59" i="1"/>
  <c r="Q59" i="1"/>
  <c r="U59" i="1" s="1"/>
  <c r="K59" i="1"/>
  <c r="I59" i="1"/>
  <c r="J59" i="1" s="1"/>
  <c r="H59" i="1"/>
  <c r="AD58" i="1"/>
  <c r="U58" i="1"/>
  <c r="V58" i="1" s="1"/>
  <c r="T58" i="1"/>
  <c r="S58" i="1"/>
  <c r="R58" i="1"/>
  <c r="Q58" i="1"/>
  <c r="K58" i="1"/>
  <c r="I58" i="1"/>
  <c r="J58" i="1" s="1"/>
  <c r="H58" i="1"/>
  <c r="AD57" i="1"/>
  <c r="T57" i="1"/>
  <c r="S57" i="1"/>
  <c r="R57" i="1"/>
  <c r="Q57" i="1"/>
  <c r="U57" i="1" s="1"/>
  <c r="K57" i="1"/>
  <c r="I57" i="1"/>
  <c r="J57" i="1" s="1"/>
  <c r="H57" i="1"/>
  <c r="AD56" i="1"/>
  <c r="U56" i="1"/>
  <c r="V56" i="1" s="1"/>
  <c r="T56" i="1"/>
  <c r="S56" i="1"/>
  <c r="R56" i="1"/>
  <c r="Q56" i="1"/>
  <c r="K56" i="1"/>
  <c r="I56" i="1"/>
  <c r="J56" i="1" s="1"/>
  <c r="H56" i="1"/>
  <c r="AD55" i="1"/>
  <c r="T55" i="1"/>
  <c r="S55" i="1"/>
  <c r="R55" i="1"/>
  <c r="Q55" i="1"/>
  <c r="U55" i="1" s="1"/>
  <c r="K55" i="1"/>
  <c r="I55" i="1"/>
  <c r="J55" i="1" s="1"/>
  <c r="H55" i="1"/>
  <c r="AD54" i="1"/>
  <c r="U54" i="1"/>
  <c r="V54" i="1" s="1"/>
  <c r="T54" i="1"/>
  <c r="S54" i="1"/>
  <c r="R54" i="1"/>
  <c r="Q54" i="1"/>
  <c r="K54" i="1"/>
  <c r="I54" i="1"/>
  <c r="J54" i="1" s="1"/>
  <c r="H54" i="1"/>
  <c r="AD53" i="1"/>
  <c r="T53" i="1"/>
  <c r="S53" i="1"/>
  <c r="R53" i="1"/>
  <c r="Q53" i="1"/>
  <c r="U53" i="1" s="1"/>
  <c r="K53" i="1"/>
  <c r="I53" i="1"/>
  <c r="J53" i="1" s="1"/>
  <c r="H53" i="1"/>
  <c r="AD52" i="1"/>
  <c r="U52" i="1"/>
  <c r="V52" i="1" s="1"/>
  <c r="T52" i="1"/>
  <c r="S52" i="1"/>
  <c r="R52" i="1"/>
  <c r="Q52" i="1"/>
  <c r="K52" i="1"/>
  <c r="I52" i="1"/>
  <c r="J52" i="1" s="1"/>
  <c r="H52" i="1"/>
  <c r="AD51" i="1"/>
  <c r="T51" i="1"/>
  <c r="S51" i="1"/>
  <c r="R51" i="1"/>
  <c r="Q51" i="1"/>
  <c r="U51" i="1" s="1"/>
  <c r="K51" i="1"/>
  <c r="I51" i="1"/>
  <c r="J51" i="1" s="1"/>
  <c r="H51" i="1"/>
  <c r="AD50" i="1"/>
  <c r="U50" i="1"/>
  <c r="V50" i="1" s="1"/>
  <c r="T50" i="1"/>
  <c r="S50" i="1"/>
  <c r="R50" i="1"/>
  <c r="Q50" i="1"/>
  <c r="K50" i="1"/>
  <c r="I50" i="1"/>
  <c r="J50" i="1" s="1"/>
  <c r="H50" i="1"/>
  <c r="AD49" i="1"/>
  <c r="T49" i="1"/>
  <c r="S49" i="1"/>
  <c r="R49" i="1"/>
  <c r="Q49" i="1"/>
  <c r="U49" i="1" s="1"/>
  <c r="K49" i="1"/>
  <c r="I49" i="1"/>
  <c r="J49" i="1" s="1"/>
  <c r="H49" i="1"/>
  <c r="AD48" i="1"/>
  <c r="U48" i="1"/>
  <c r="V48" i="1" s="1"/>
  <c r="T48" i="1"/>
  <c r="S48" i="1"/>
  <c r="R48" i="1"/>
  <c r="Q48" i="1"/>
  <c r="K48" i="1"/>
  <c r="I48" i="1"/>
  <c r="J48" i="1" s="1"/>
  <c r="H48" i="1"/>
  <c r="AD47" i="1"/>
  <c r="T47" i="1"/>
  <c r="S47" i="1"/>
  <c r="R47" i="1"/>
  <c r="Q47" i="1"/>
  <c r="U47" i="1" s="1"/>
  <c r="K47" i="1"/>
  <c r="I47" i="1"/>
  <c r="J47" i="1" s="1"/>
  <c r="H47" i="1"/>
  <c r="AD46" i="1"/>
  <c r="U46" i="1"/>
  <c r="V46" i="1" s="1"/>
  <c r="T46" i="1"/>
  <c r="S46" i="1"/>
  <c r="R46" i="1"/>
  <c r="Q46" i="1"/>
  <c r="K46" i="1"/>
  <c r="I46" i="1"/>
  <c r="J46" i="1" s="1"/>
  <c r="H46" i="1"/>
  <c r="AD45" i="1"/>
  <c r="T45" i="1"/>
  <c r="S45" i="1"/>
  <c r="R45" i="1"/>
  <c r="Q45" i="1"/>
  <c r="U45" i="1" s="1"/>
  <c r="K45" i="1"/>
  <c r="I45" i="1"/>
  <c r="J45" i="1" s="1"/>
  <c r="H45" i="1"/>
  <c r="AD44" i="1"/>
  <c r="U44" i="1"/>
  <c r="V44" i="1" s="1"/>
  <c r="T44" i="1"/>
  <c r="S44" i="1"/>
  <c r="R44" i="1"/>
  <c r="Q44" i="1"/>
  <c r="K44" i="1"/>
  <c r="I44" i="1"/>
  <c r="J44" i="1" s="1"/>
  <c r="H44" i="1"/>
  <c r="AD43" i="1"/>
  <c r="T43" i="1"/>
  <c r="S43" i="1"/>
  <c r="R43" i="1"/>
  <c r="Q43" i="1"/>
  <c r="U43" i="1" s="1"/>
  <c r="K43" i="1"/>
  <c r="I43" i="1"/>
  <c r="J43" i="1" s="1"/>
  <c r="H43" i="1"/>
  <c r="AD42" i="1"/>
  <c r="U42" i="1"/>
  <c r="V42" i="1" s="1"/>
  <c r="T42" i="1"/>
  <c r="S42" i="1"/>
  <c r="R42" i="1"/>
  <c r="Q42" i="1"/>
  <c r="K42" i="1"/>
  <c r="I42" i="1"/>
  <c r="J42" i="1" s="1"/>
  <c r="H42" i="1"/>
  <c r="AD41" i="1"/>
  <c r="T41" i="1"/>
  <c r="S41" i="1"/>
  <c r="R41" i="1"/>
  <c r="Q41" i="1"/>
  <c r="U41" i="1" s="1"/>
  <c r="K41" i="1"/>
  <c r="I41" i="1"/>
  <c r="J41" i="1" s="1"/>
  <c r="H41" i="1"/>
  <c r="AD40" i="1"/>
  <c r="U40" i="1"/>
  <c r="V40" i="1" s="1"/>
  <c r="T40" i="1"/>
  <c r="S40" i="1"/>
  <c r="R40" i="1"/>
  <c r="Q40" i="1"/>
  <c r="K40" i="1"/>
  <c r="I40" i="1"/>
  <c r="J40" i="1" s="1"/>
  <c r="H40" i="1"/>
  <c r="AD39" i="1"/>
  <c r="T39" i="1"/>
  <c r="S39" i="1"/>
  <c r="R39" i="1"/>
  <c r="Q39" i="1"/>
  <c r="U39" i="1" s="1"/>
  <c r="K39" i="1"/>
  <c r="I39" i="1"/>
  <c r="J39" i="1" s="1"/>
  <c r="H39" i="1"/>
  <c r="AD38" i="1"/>
  <c r="U38" i="1"/>
  <c r="V38" i="1" s="1"/>
  <c r="T38" i="1"/>
  <c r="S38" i="1"/>
  <c r="R38" i="1"/>
  <c r="Q38" i="1"/>
  <c r="K38" i="1"/>
  <c r="I38" i="1"/>
  <c r="J38" i="1" s="1"/>
  <c r="H38" i="1"/>
  <c r="AD37" i="1"/>
  <c r="T37" i="1"/>
  <c r="S37" i="1"/>
  <c r="R37" i="1"/>
  <c r="Q37" i="1"/>
  <c r="U37" i="1" s="1"/>
  <c r="K37" i="1"/>
  <c r="I37" i="1"/>
  <c r="J37" i="1" s="1"/>
  <c r="H37" i="1"/>
  <c r="AD36" i="1"/>
  <c r="U36" i="1"/>
  <c r="V36" i="1" s="1"/>
  <c r="T36" i="1"/>
  <c r="S36" i="1"/>
  <c r="R36" i="1"/>
  <c r="Q36" i="1"/>
  <c r="K36" i="1"/>
  <c r="I36" i="1"/>
  <c r="J36" i="1" s="1"/>
  <c r="H36" i="1"/>
  <c r="AD35" i="1"/>
  <c r="T35" i="1"/>
  <c r="S35" i="1"/>
  <c r="R35" i="1"/>
  <c r="Q35" i="1"/>
  <c r="U35" i="1" s="1"/>
  <c r="K35" i="1"/>
  <c r="I35" i="1"/>
  <c r="J35" i="1" s="1"/>
  <c r="H35" i="1"/>
  <c r="AD34" i="1"/>
  <c r="U34" i="1"/>
  <c r="V34" i="1" s="1"/>
  <c r="T34" i="1"/>
  <c r="S34" i="1"/>
  <c r="R34" i="1"/>
  <c r="Q34" i="1"/>
  <c r="K34" i="1"/>
  <c r="I34" i="1"/>
  <c r="J34" i="1" s="1"/>
  <c r="H34" i="1"/>
  <c r="AD33" i="1"/>
  <c r="T33" i="1"/>
  <c r="S33" i="1"/>
  <c r="R33" i="1"/>
  <c r="Q33" i="1"/>
  <c r="U33" i="1" s="1"/>
  <c r="K33" i="1"/>
  <c r="I33" i="1"/>
  <c r="J33" i="1" s="1"/>
  <c r="H33" i="1"/>
  <c r="AD32" i="1"/>
  <c r="U32" i="1"/>
  <c r="V32" i="1" s="1"/>
  <c r="T32" i="1"/>
  <c r="S32" i="1"/>
  <c r="R32" i="1"/>
  <c r="Q32" i="1"/>
  <c r="K32" i="1"/>
  <c r="I32" i="1"/>
  <c r="J32" i="1" s="1"/>
  <c r="H32" i="1"/>
  <c r="AD31" i="1"/>
  <c r="T31" i="1"/>
  <c r="S31" i="1"/>
  <c r="R31" i="1"/>
  <c r="Q31" i="1"/>
  <c r="U31" i="1" s="1"/>
  <c r="K31" i="1"/>
  <c r="I31" i="1"/>
  <c r="J31" i="1" s="1"/>
  <c r="H31" i="1"/>
  <c r="AD30" i="1"/>
  <c r="U30" i="1"/>
  <c r="V30" i="1" s="1"/>
  <c r="T30" i="1"/>
  <c r="S30" i="1"/>
  <c r="R30" i="1"/>
  <c r="Q30" i="1"/>
  <c r="K30" i="1"/>
  <c r="I30" i="1"/>
  <c r="J30" i="1" s="1"/>
  <c r="H30" i="1"/>
  <c r="AD29" i="1"/>
  <c r="T29" i="1"/>
  <c r="S29" i="1"/>
  <c r="R29" i="1"/>
  <c r="U29" i="1" s="1"/>
  <c r="Q29" i="1"/>
  <c r="K29" i="1"/>
  <c r="I29" i="1"/>
  <c r="Z29" i="1" s="1"/>
  <c r="H29" i="1"/>
  <c r="AD28" i="1"/>
  <c r="Z28" i="1"/>
  <c r="T28" i="1"/>
  <c r="S28" i="1"/>
  <c r="R28" i="1"/>
  <c r="Q28" i="1"/>
  <c r="U28" i="1" s="1"/>
  <c r="K28" i="1"/>
  <c r="I28" i="1"/>
  <c r="J28" i="1" s="1"/>
  <c r="H28" i="1"/>
  <c r="AD27" i="1"/>
  <c r="Z27" i="1"/>
  <c r="T27" i="1"/>
  <c r="S27" i="1"/>
  <c r="R27" i="1"/>
  <c r="Q27" i="1"/>
  <c r="U27" i="1" s="1"/>
  <c r="K27" i="1"/>
  <c r="I27" i="1"/>
  <c r="J27" i="1" s="1"/>
  <c r="H27" i="1"/>
  <c r="AD26" i="1"/>
  <c r="Z26" i="1"/>
  <c r="T26" i="1"/>
  <c r="S26" i="1"/>
  <c r="R26" i="1"/>
  <c r="Q26" i="1"/>
  <c r="U26" i="1" s="1"/>
  <c r="K26" i="1"/>
  <c r="I26" i="1"/>
  <c r="J26" i="1" s="1"/>
  <c r="H26" i="1"/>
  <c r="AD25" i="1"/>
  <c r="Z25" i="1"/>
  <c r="T25" i="1"/>
  <c r="S25" i="1"/>
  <c r="R25" i="1"/>
  <c r="Q25" i="1"/>
  <c r="U25" i="1" s="1"/>
  <c r="K25" i="1"/>
  <c r="I25" i="1"/>
  <c r="J25" i="1" s="1"/>
  <c r="H25" i="1"/>
  <c r="AD24" i="1"/>
  <c r="Z24" i="1"/>
  <c r="T24" i="1"/>
  <c r="S24" i="1"/>
  <c r="R24" i="1"/>
  <c r="Q24" i="1"/>
  <c r="U24" i="1" s="1"/>
  <c r="K24" i="1"/>
  <c r="I24" i="1"/>
  <c r="J24" i="1" s="1"/>
  <c r="H24" i="1"/>
  <c r="AD22" i="1"/>
  <c r="Z22" i="1"/>
  <c r="T22" i="1"/>
  <c r="S22" i="1"/>
  <c r="R22" i="1"/>
  <c r="Q22" i="1"/>
  <c r="U22" i="1" s="1"/>
  <c r="K22" i="1"/>
  <c r="I22" i="1"/>
  <c r="J22" i="1" s="1"/>
  <c r="H22" i="1"/>
  <c r="AD21" i="1"/>
  <c r="Z21" i="1"/>
  <c r="T21" i="1"/>
  <c r="S21" i="1"/>
  <c r="R21" i="1"/>
  <c r="Q21" i="1"/>
  <c r="U21" i="1" s="1"/>
  <c r="K21" i="1"/>
  <c r="I21" i="1"/>
  <c r="J21" i="1" s="1"/>
  <c r="H21" i="1"/>
  <c r="AD20" i="1"/>
  <c r="Z20" i="1"/>
  <c r="T20" i="1"/>
  <c r="S20" i="1"/>
  <c r="R20" i="1"/>
  <c r="Q20" i="1"/>
  <c r="U20" i="1" s="1"/>
  <c r="K20" i="1"/>
  <c r="I20" i="1"/>
  <c r="J20" i="1" s="1"/>
  <c r="H20" i="1"/>
  <c r="AD19" i="1"/>
  <c r="Z19" i="1"/>
  <c r="T19" i="1"/>
  <c r="S19" i="1"/>
  <c r="R19" i="1"/>
  <c r="Q19" i="1"/>
  <c r="U19" i="1" s="1"/>
  <c r="K19" i="1"/>
  <c r="I19" i="1"/>
  <c r="J19" i="1" s="1"/>
  <c r="H19" i="1"/>
  <c r="AD18" i="1"/>
  <c r="Z18" i="1"/>
  <c r="T18" i="1"/>
  <c r="S18" i="1"/>
  <c r="R18" i="1"/>
  <c r="Q18" i="1"/>
  <c r="U18" i="1" s="1"/>
  <c r="K18" i="1"/>
  <c r="I18" i="1"/>
  <c r="J18" i="1" s="1"/>
  <c r="H18" i="1"/>
  <c r="AD17" i="1"/>
  <c r="Z17" i="1"/>
  <c r="T17" i="1"/>
  <c r="S17" i="1"/>
  <c r="R17" i="1"/>
  <c r="Q17" i="1"/>
  <c r="U17" i="1" s="1"/>
  <c r="K17" i="1"/>
  <c r="I17" i="1"/>
  <c r="J17" i="1" s="1"/>
  <c r="H17" i="1"/>
  <c r="AD16" i="1"/>
  <c r="Z16" i="1"/>
  <c r="T16" i="1"/>
  <c r="S16" i="1"/>
  <c r="R16" i="1"/>
  <c r="Q16" i="1"/>
  <c r="U16" i="1" s="1"/>
  <c r="K16" i="1"/>
  <c r="I16" i="1"/>
  <c r="J16" i="1" s="1"/>
  <c r="H16" i="1"/>
  <c r="AD15" i="1"/>
  <c r="Z15" i="1"/>
  <c r="T15" i="1"/>
  <c r="S15" i="1"/>
  <c r="R15" i="1"/>
  <c r="Q15" i="1"/>
  <c r="U15" i="1" s="1"/>
  <c r="K15" i="1"/>
  <c r="I15" i="1"/>
  <c r="J15" i="1" s="1"/>
  <c r="H15" i="1"/>
  <c r="AD14" i="1"/>
  <c r="Z14" i="1"/>
  <c r="T14" i="1"/>
  <c r="S14" i="1"/>
  <c r="R14" i="1"/>
  <c r="Q14" i="1"/>
  <c r="U14" i="1" s="1"/>
  <c r="K14" i="1"/>
  <c r="I14" i="1"/>
  <c r="J14" i="1" s="1"/>
  <c r="H14" i="1"/>
  <c r="AD13" i="1"/>
  <c r="Z13" i="1"/>
  <c r="T13" i="1"/>
  <c r="S13" i="1"/>
  <c r="R13" i="1"/>
  <c r="Q13" i="1"/>
  <c r="U13" i="1" s="1"/>
  <c r="K13" i="1"/>
  <c r="I13" i="1"/>
  <c r="J13" i="1" s="1"/>
  <c r="H13" i="1"/>
  <c r="AD12" i="1"/>
  <c r="Z12" i="1"/>
  <c r="T12" i="1"/>
  <c r="S12" i="1"/>
  <c r="R12" i="1"/>
  <c r="Q12" i="1"/>
  <c r="U12" i="1" s="1"/>
  <c r="K12" i="1"/>
  <c r="I12" i="1"/>
  <c r="J12" i="1" s="1"/>
  <c r="H12" i="1"/>
  <c r="AD11" i="1"/>
  <c r="Z11" i="1"/>
  <c r="T11" i="1"/>
  <c r="S11" i="1"/>
  <c r="R11" i="1"/>
  <c r="Q11" i="1"/>
  <c r="U11" i="1" s="1"/>
  <c r="K11" i="1"/>
  <c r="I11" i="1"/>
  <c r="J11" i="1" s="1"/>
  <c r="H11" i="1"/>
  <c r="AD10" i="1"/>
  <c r="Z10" i="1"/>
  <c r="T10" i="1"/>
  <c r="S10" i="1"/>
  <c r="R10" i="1"/>
  <c r="Q10" i="1"/>
  <c r="U10" i="1" s="1"/>
  <c r="K10" i="1"/>
  <c r="I10" i="1"/>
  <c r="J10" i="1" s="1"/>
  <c r="H10" i="1"/>
  <c r="AD9" i="1"/>
  <c r="Z9" i="1"/>
  <c r="T9" i="1"/>
  <c r="S9" i="1"/>
  <c r="R9" i="1"/>
  <c r="Q9" i="1"/>
  <c r="U9" i="1" s="1"/>
  <c r="K9" i="1"/>
  <c r="I9" i="1"/>
  <c r="J9" i="1" s="1"/>
  <c r="H9" i="1"/>
  <c r="AD8" i="1"/>
  <c r="Z8" i="1"/>
  <c r="T8" i="1"/>
  <c r="S8" i="1"/>
  <c r="R8" i="1"/>
  <c r="Q8" i="1"/>
  <c r="U8" i="1" s="1"/>
  <c r="K8" i="1"/>
  <c r="I8" i="1"/>
  <c r="J8" i="1" s="1"/>
  <c r="H8" i="1"/>
  <c r="AD7" i="1"/>
  <c r="Z7" i="1"/>
  <c r="T7" i="1"/>
  <c r="S7" i="1"/>
  <c r="R7" i="1"/>
  <c r="Q7" i="1"/>
  <c r="U7" i="1" s="1"/>
  <c r="K7" i="1"/>
  <c r="I7" i="1"/>
  <c r="J7" i="1" s="1"/>
  <c r="H7" i="1"/>
  <c r="W11" i="5" l="1"/>
  <c r="V11" i="5"/>
  <c r="W27" i="5"/>
  <c r="V27" i="5"/>
  <c r="W43" i="5"/>
  <c r="V43" i="5"/>
  <c r="W16" i="5"/>
  <c r="V16" i="5"/>
  <c r="W28" i="5"/>
  <c r="V28" i="5"/>
  <c r="W44" i="5"/>
  <c r="V44" i="5"/>
  <c r="W17" i="5"/>
  <c r="V17" i="5"/>
  <c r="W33" i="5"/>
  <c r="V33" i="5"/>
  <c r="W45" i="5"/>
  <c r="V45" i="5"/>
  <c r="W18" i="5"/>
  <c r="V18" i="5"/>
  <c r="W34" i="5"/>
  <c r="V34" i="5"/>
  <c r="W46" i="5"/>
  <c r="V46" i="5"/>
  <c r="W23" i="5"/>
  <c r="V23" i="5"/>
  <c r="W35" i="5"/>
  <c r="V35" i="5"/>
  <c r="W8" i="5"/>
  <c r="V8" i="5"/>
  <c r="W24" i="5"/>
  <c r="V24" i="5"/>
  <c r="W36" i="5"/>
  <c r="V36" i="5"/>
  <c r="W9" i="5"/>
  <c r="V9" i="5"/>
  <c r="W25" i="5"/>
  <c r="V25" i="5"/>
  <c r="W37" i="5"/>
  <c r="V37" i="5"/>
  <c r="W10" i="5"/>
  <c r="V10" i="5"/>
  <c r="W26" i="5"/>
  <c r="V26" i="5"/>
  <c r="W38" i="5"/>
  <c r="V38" i="5"/>
  <c r="J46" i="5"/>
  <c r="W7" i="4"/>
  <c r="V7" i="4"/>
  <c r="W8" i="4"/>
  <c r="V8" i="4"/>
  <c r="W9" i="4"/>
  <c r="V9" i="4"/>
  <c r="W10" i="4"/>
  <c r="V10" i="4"/>
  <c r="W11" i="4"/>
  <c r="V11" i="4"/>
  <c r="W12" i="4"/>
  <c r="V12" i="4"/>
  <c r="W13" i="4"/>
  <c r="V13" i="4"/>
  <c r="W14" i="4"/>
  <c r="V14" i="4"/>
  <c r="W15" i="4"/>
  <c r="V15" i="4"/>
  <c r="W16" i="4"/>
  <c r="V16" i="4"/>
  <c r="W17" i="4"/>
  <c r="V17" i="4"/>
  <c r="W18" i="4"/>
  <c r="V18" i="4"/>
  <c r="W19" i="4"/>
  <c r="V19" i="4"/>
  <c r="W20" i="4"/>
  <c r="V20" i="4"/>
  <c r="W21" i="4"/>
  <c r="V21" i="4"/>
  <c r="W22" i="4"/>
  <c r="V22" i="4"/>
  <c r="W24" i="4"/>
  <c r="V24" i="4"/>
  <c r="W25" i="4"/>
  <c r="V25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4" i="4"/>
  <c r="J25" i="4"/>
  <c r="W22" i="3"/>
  <c r="V22" i="3"/>
  <c r="W24" i="3"/>
  <c r="V24" i="3"/>
  <c r="W32" i="3"/>
  <c r="V32" i="3"/>
  <c r="W8" i="3"/>
  <c r="V8" i="3"/>
  <c r="W16" i="3"/>
  <c r="V16" i="3"/>
  <c r="W25" i="3"/>
  <c r="V25" i="3"/>
  <c r="W33" i="3"/>
  <c r="V33" i="3"/>
  <c r="W41" i="3"/>
  <c r="V41" i="3"/>
  <c r="W31" i="3"/>
  <c r="V31" i="3"/>
  <c r="W7" i="3"/>
  <c r="V7" i="3"/>
  <c r="W15" i="3"/>
  <c r="V15" i="3"/>
  <c r="W40" i="3"/>
  <c r="V40" i="3"/>
  <c r="W9" i="3"/>
  <c r="V9" i="3"/>
  <c r="W17" i="3"/>
  <c r="V17" i="3"/>
  <c r="W26" i="3"/>
  <c r="V26" i="3"/>
  <c r="W34" i="3"/>
  <c r="V34" i="3"/>
  <c r="W42" i="3"/>
  <c r="V42" i="3"/>
  <c r="W39" i="3"/>
  <c r="V39" i="3"/>
  <c r="W18" i="3"/>
  <c r="V18" i="3"/>
  <c r="W27" i="3"/>
  <c r="V27" i="3"/>
  <c r="W35" i="3"/>
  <c r="V35" i="3"/>
  <c r="W10" i="3"/>
  <c r="V10" i="3"/>
  <c r="W11" i="3"/>
  <c r="V11" i="3"/>
  <c r="W19" i="3"/>
  <c r="V19" i="3"/>
  <c r="W28" i="3"/>
  <c r="V28" i="3"/>
  <c r="W36" i="3"/>
  <c r="V36" i="3"/>
  <c r="W14" i="3"/>
  <c r="V14" i="3"/>
  <c r="W12" i="3"/>
  <c r="V12" i="3"/>
  <c r="W20" i="3"/>
  <c r="V20" i="3"/>
  <c r="W29" i="3"/>
  <c r="V29" i="3"/>
  <c r="W37" i="3"/>
  <c r="V37" i="3"/>
  <c r="W13" i="3"/>
  <c r="V13" i="3"/>
  <c r="W21" i="3"/>
  <c r="V21" i="3"/>
  <c r="W30" i="3"/>
  <c r="V30" i="3"/>
  <c r="W38" i="3"/>
  <c r="V38" i="3"/>
  <c r="J42" i="3"/>
  <c r="Y17" i="2"/>
  <c r="V24" i="2"/>
  <c r="W24" i="2"/>
  <c r="V28" i="2"/>
  <c r="W28" i="2"/>
  <c r="U12" i="2"/>
  <c r="V19" i="2"/>
  <c r="U20" i="2"/>
  <c r="W30" i="2"/>
  <c r="V30" i="2"/>
  <c r="W31" i="2"/>
  <c r="V31" i="2"/>
  <c r="W32" i="2"/>
  <c r="V32" i="2"/>
  <c r="W34" i="2"/>
  <c r="V34" i="2"/>
  <c r="W35" i="2"/>
  <c r="V35" i="2"/>
  <c r="V38" i="2"/>
  <c r="W38" i="2"/>
  <c r="Y7" i="2"/>
  <c r="U15" i="2"/>
  <c r="V25" i="2"/>
  <c r="W25" i="2"/>
  <c r="V29" i="2"/>
  <c r="W29" i="2"/>
  <c r="W33" i="2"/>
  <c r="V33" i="2"/>
  <c r="W36" i="2"/>
  <c r="V36" i="2"/>
  <c r="V37" i="2"/>
  <c r="W37" i="2"/>
  <c r="W40" i="2"/>
  <c r="V40" i="2"/>
  <c r="W42" i="2"/>
  <c r="V42" i="2"/>
  <c r="W43" i="2"/>
  <c r="V43" i="2"/>
  <c r="Y9" i="2"/>
  <c r="V9" i="2"/>
  <c r="X9" i="2" s="1"/>
  <c r="U10" i="2"/>
  <c r="V17" i="2"/>
  <c r="X17" i="2" s="1"/>
  <c r="U18" i="2"/>
  <c r="W41" i="2"/>
  <c r="V41" i="2"/>
  <c r="W45" i="2"/>
  <c r="V45" i="2"/>
  <c r="W48" i="2"/>
  <c r="V48" i="2"/>
  <c r="W50" i="2"/>
  <c r="V50" i="2"/>
  <c r="W51" i="2"/>
  <c r="V51" i="2"/>
  <c r="Y13" i="2"/>
  <c r="V21" i="2"/>
  <c r="W21" i="2"/>
  <c r="V26" i="2"/>
  <c r="W26" i="2"/>
  <c r="W47" i="2"/>
  <c r="V47" i="2"/>
  <c r="W49" i="2"/>
  <c r="V49" i="2"/>
  <c r="W53" i="2"/>
  <c r="V53" i="2"/>
  <c r="W54" i="2"/>
  <c r="V54" i="2"/>
  <c r="W55" i="2"/>
  <c r="V55" i="2"/>
  <c r="W56" i="2"/>
  <c r="V56" i="2"/>
  <c r="W58" i="2"/>
  <c r="V58" i="2"/>
  <c r="W59" i="2"/>
  <c r="V59" i="2"/>
  <c r="V7" i="2"/>
  <c r="X7" i="2" s="1"/>
  <c r="U8" i="2"/>
  <c r="U16" i="2"/>
  <c r="W46" i="2"/>
  <c r="V46" i="2"/>
  <c r="W61" i="2"/>
  <c r="V61" i="2"/>
  <c r="U11" i="2"/>
  <c r="Y19" i="2"/>
  <c r="X19" i="2"/>
  <c r="U22" i="2"/>
  <c r="V27" i="2"/>
  <c r="W27" i="2"/>
  <c r="W63" i="2"/>
  <c r="V63" i="2"/>
  <c r="V13" i="2"/>
  <c r="X13" i="2" s="1"/>
  <c r="U14" i="2"/>
  <c r="W57" i="2"/>
  <c r="V57" i="2"/>
  <c r="W44" i="2"/>
  <c r="V44" i="2"/>
  <c r="Z46" i="2"/>
  <c r="Z54" i="2"/>
  <c r="Z30" i="2"/>
  <c r="J33" i="2"/>
  <c r="Z34" i="2"/>
  <c r="J37" i="2"/>
  <c r="W39" i="2"/>
  <c r="Z41" i="2"/>
  <c r="Z49" i="2"/>
  <c r="Z57" i="2"/>
  <c r="W60" i="2"/>
  <c r="V60" i="2"/>
  <c r="Z62" i="2"/>
  <c r="W64" i="2"/>
  <c r="V64" i="2"/>
  <c r="Z44" i="2"/>
  <c r="Z52" i="2"/>
  <c r="Z60" i="2"/>
  <c r="W65" i="2"/>
  <c r="V65" i="2"/>
  <c r="W69" i="2"/>
  <c r="V69" i="2"/>
  <c r="W52" i="2"/>
  <c r="V52" i="2"/>
  <c r="W68" i="2"/>
  <c r="V68" i="2"/>
  <c r="J32" i="2"/>
  <c r="J36" i="2"/>
  <c r="Z39" i="2"/>
  <c r="Z47" i="2"/>
  <c r="Z55" i="2"/>
  <c r="Z63" i="2"/>
  <c r="U70" i="2"/>
  <c r="U71" i="2"/>
  <c r="Z42" i="2"/>
  <c r="Z50" i="2"/>
  <c r="Z58" i="2"/>
  <c r="U66" i="2"/>
  <c r="J31" i="2"/>
  <c r="J35" i="2"/>
  <c r="Z45" i="2"/>
  <c r="Z53" i="2"/>
  <c r="Z61" i="2"/>
  <c r="Z40" i="2"/>
  <c r="Z48" i="2"/>
  <c r="Z56" i="2"/>
  <c r="W62" i="2"/>
  <c r="V62" i="2"/>
  <c r="U67" i="2"/>
  <c r="Z38" i="2"/>
  <c r="Z43" i="2"/>
  <c r="Z51" i="2"/>
  <c r="Z59" i="2"/>
  <c r="J69" i="2"/>
  <c r="J70" i="2"/>
  <c r="J71" i="2"/>
  <c r="V41" i="1"/>
  <c r="W41" i="1"/>
  <c r="W11" i="1"/>
  <c r="V11" i="1"/>
  <c r="W19" i="1"/>
  <c r="V19" i="1"/>
  <c r="W28" i="1"/>
  <c r="V28" i="1"/>
  <c r="V43" i="1"/>
  <c r="W43" i="1"/>
  <c r="V59" i="1"/>
  <c r="W59" i="1"/>
  <c r="V45" i="1"/>
  <c r="W45" i="1"/>
  <c r="W61" i="1"/>
  <c r="V61" i="1"/>
  <c r="W62" i="1"/>
  <c r="V62" i="1"/>
  <c r="W64" i="1"/>
  <c r="V64" i="1"/>
  <c r="W67" i="1"/>
  <c r="V67" i="1"/>
  <c r="W13" i="1"/>
  <c r="V13" i="1"/>
  <c r="W21" i="1"/>
  <c r="V21" i="1"/>
  <c r="V29" i="1"/>
  <c r="W29" i="1"/>
  <c r="V31" i="1"/>
  <c r="W31" i="1"/>
  <c r="V47" i="1"/>
  <c r="W47" i="1"/>
  <c r="W69" i="1"/>
  <c r="V69" i="1"/>
  <c r="W12" i="1"/>
  <c r="V12" i="1"/>
  <c r="W65" i="1"/>
  <c r="V65" i="1"/>
  <c r="W14" i="1"/>
  <c r="V14" i="1"/>
  <c r="W22" i="1"/>
  <c r="V22" i="1"/>
  <c r="V33" i="1"/>
  <c r="W33" i="1"/>
  <c r="V49" i="1"/>
  <c r="W49" i="1"/>
  <c r="W66" i="1"/>
  <c r="V66" i="1"/>
  <c r="W63" i="1"/>
  <c r="V63" i="1"/>
  <c r="W7" i="1"/>
  <c r="V7" i="1"/>
  <c r="W15" i="1"/>
  <c r="V15" i="1"/>
  <c r="W24" i="1"/>
  <c r="V24" i="1"/>
  <c r="V35" i="1"/>
  <c r="W35" i="1"/>
  <c r="V51" i="1"/>
  <c r="W51" i="1"/>
  <c r="W70" i="1"/>
  <c r="V70" i="1"/>
  <c r="V37" i="1"/>
  <c r="W37" i="1"/>
  <c r="V53" i="1"/>
  <c r="W53" i="1"/>
  <c r="W10" i="1"/>
  <c r="V10" i="1"/>
  <c r="W18" i="1"/>
  <c r="V18" i="1"/>
  <c r="W27" i="1"/>
  <c r="V27" i="1"/>
  <c r="V57" i="1"/>
  <c r="W57" i="1"/>
  <c r="W20" i="1"/>
  <c r="V20" i="1"/>
  <c r="W8" i="1"/>
  <c r="V8" i="1"/>
  <c r="W16" i="1"/>
  <c r="V16" i="1"/>
  <c r="W25" i="1"/>
  <c r="V25" i="1"/>
  <c r="W9" i="1"/>
  <c r="V9" i="1"/>
  <c r="W17" i="1"/>
  <c r="V17" i="1"/>
  <c r="W26" i="1"/>
  <c r="V26" i="1"/>
  <c r="V39" i="1"/>
  <c r="W39" i="1"/>
  <c r="V55" i="1"/>
  <c r="W55" i="1"/>
  <c r="W60" i="1"/>
  <c r="V60" i="1"/>
  <c r="Z62" i="1"/>
  <c r="W68" i="1"/>
  <c r="V68" i="1"/>
  <c r="Z70" i="1"/>
  <c r="J70" i="1"/>
  <c r="W34" i="1"/>
  <c r="W36" i="1"/>
  <c r="W38" i="1"/>
  <c r="W40" i="1"/>
  <c r="W42" i="1"/>
  <c r="W44" i="1"/>
  <c r="W46" i="1"/>
  <c r="W48" i="1"/>
  <c r="W50" i="1"/>
  <c r="W52" i="1"/>
  <c r="W54" i="1"/>
  <c r="W56" i="1"/>
  <c r="W58" i="1"/>
  <c r="Z65" i="1"/>
  <c r="Z6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58" i="1"/>
  <c r="Z63" i="1"/>
  <c r="Z60" i="1"/>
  <c r="Z66" i="1"/>
  <c r="J29" i="1"/>
  <c r="Z61" i="1"/>
  <c r="Z69" i="1"/>
  <c r="W32" i="1"/>
  <c r="Z64" i="1"/>
  <c r="W30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7" i="1"/>
  <c r="Y37" i="5" l="1"/>
  <c r="X37" i="5"/>
  <c r="Y24" i="5"/>
  <c r="X24" i="5"/>
  <c r="Y46" i="5"/>
  <c r="X46" i="5"/>
  <c r="Y33" i="5"/>
  <c r="X33" i="5"/>
  <c r="Y16" i="5"/>
  <c r="X16" i="5"/>
  <c r="Y25" i="5"/>
  <c r="X25" i="5"/>
  <c r="Y8" i="5"/>
  <c r="X8" i="5"/>
  <c r="Y34" i="5"/>
  <c r="X34" i="5"/>
  <c r="Y43" i="5"/>
  <c r="X43" i="5"/>
  <c r="Y17" i="5"/>
  <c r="X17" i="5"/>
  <c r="Y26" i="5"/>
  <c r="X26" i="5"/>
  <c r="Y9" i="5"/>
  <c r="X9" i="5"/>
  <c r="Y35" i="5"/>
  <c r="X35" i="5"/>
  <c r="Y18" i="5"/>
  <c r="X18" i="5"/>
  <c r="Y44" i="5"/>
  <c r="X44" i="5"/>
  <c r="Y27" i="5"/>
  <c r="X27" i="5"/>
  <c r="Y38" i="5"/>
  <c r="X38" i="5"/>
  <c r="Y10" i="5"/>
  <c r="X10" i="5"/>
  <c r="Y36" i="5"/>
  <c r="X36" i="5"/>
  <c r="Y23" i="5"/>
  <c r="X23" i="5"/>
  <c r="Y45" i="5"/>
  <c r="X45" i="5"/>
  <c r="Y28" i="5"/>
  <c r="X28" i="5"/>
  <c r="Y11" i="5"/>
  <c r="X11" i="5"/>
  <c r="Y22" i="4"/>
  <c r="X22" i="4"/>
  <c r="Y18" i="4"/>
  <c r="X18" i="4"/>
  <c r="Y14" i="4"/>
  <c r="X14" i="4"/>
  <c r="Y10" i="4"/>
  <c r="X10" i="4"/>
  <c r="Y21" i="4"/>
  <c r="X21" i="4"/>
  <c r="Y17" i="4"/>
  <c r="X17" i="4"/>
  <c r="Y13" i="4"/>
  <c r="X13" i="4"/>
  <c r="Y9" i="4"/>
  <c r="X9" i="4"/>
  <c r="Y25" i="4"/>
  <c r="X25" i="4"/>
  <c r="Y20" i="4"/>
  <c r="X20" i="4"/>
  <c r="Y16" i="4"/>
  <c r="X16" i="4"/>
  <c r="Y12" i="4"/>
  <c r="X12" i="4"/>
  <c r="Y8" i="4"/>
  <c r="X8" i="4"/>
  <c r="Y24" i="4"/>
  <c r="X24" i="4"/>
  <c r="Y19" i="4"/>
  <c r="X19" i="4"/>
  <c r="Y15" i="4"/>
  <c r="X15" i="4"/>
  <c r="Y11" i="4"/>
  <c r="X11" i="4"/>
  <c r="Y7" i="4"/>
  <c r="X7" i="4"/>
  <c r="Y13" i="3"/>
  <c r="X13" i="3"/>
  <c r="Y12" i="3"/>
  <c r="X12" i="3"/>
  <c r="Y19" i="3"/>
  <c r="X19" i="3"/>
  <c r="Y27" i="3"/>
  <c r="X27" i="3"/>
  <c r="Y34" i="3"/>
  <c r="X34" i="3"/>
  <c r="Y40" i="3"/>
  <c r="X40" i="3"/>
  <c r="Y41" i="3"/>
  <c r="X41" i="3"/>
  <c r="Y8" i="3"/>
  <c r="X8" i="3"/>
  <c r="Y38" i="3"/>
  <c r="X38" i="3"/>
  <c r="Y37" i="3"/>
  <c r="X37" i="3"/>
  <c r="Y14" i="3"/>
  <c r="X14" i="3"/>
  <c r="Y11" i="3"/>
  <c r="X11" i="3"/>
  <c r="Y18" i="3"/>
  <c r="X18" i="3"/>
  <c r="Y26" i="3"/>
  <c r="P26" i="3" s="1"/>
  <c r="X26" i="3"/>
  <c r="Y15" i="3"/>
  <c r="X15" i="3"/>
  <c r="Y33" i="3"/>
  <c r="X33" i="3"/>
  <c r="Y32" i="3"/>
  <c r="X32" i="3"/>
  <c r="Y10" i="3"/>
  <c r="P10" i="3" s="1"/>
  <c r="X10" i="3"/>
  <c r="Y39" i="3"/>
  <c r="X39" i="3"/>
  <c r="Y17" i="3"/>
  <c r="X17" i="3"/>
  <c r="Y7" i="3"/>
  <c r="X7" i="3"/>
  <c r="Y25" i="3"/>
  <c r="P25" i="3" s="1"/>
  <c r="X25" i="3"/>
  <c r="Y24" i="3"/>
  <c r="X24" i="3"/>
  <c r="Y36" i="3"/>
  <c r="X36" i="3"/>
  <c r="Y30" i="3"/>
  <c r="X30" i="3"/>
  <c r="Y29" i="3"/>
  <c r="P29" i="3" s="1"/>
  <c r="X29" i="3"/>
  <c r="Y21" i="3"/>
  <c r="X21" i="3"/>
  <c r="Y20" i="3"/>
  <c r="X20" i="3"/>
  <c r="Y28" i="3"/>
  <c r="X28" i="3"/>
  <c r="Y35" i="3"/>
  <c r="P35" i="3" s="1"/>
  <c r="X35" i="3"/>
  <c r="Y42" i="3"/>
  <c r="X42" i="3"/>
  <c r="Y9" i="3"/>
  <c r="X9" i="3"/>
  <c r="Y31" i="3"/>
  <c r="X31" i="3"/>
  <c r="Y16" i="3"/>
  <c r="P16" i="3" s="1"/>
  <c r="X16" i="3"/>
  <c r="Y22" i="3"/>
  <c r="X22" i="3"/>
  <c r="W14" i="2"/>
  <c r="V14" i="2"/>
  <c r="P19" i="2"/>
  <c r="X55" i="2"/>
  <c r="Y55" i="2"/>
  <c r="X47" i="2"/>
  <c r="Y47" i="2"/>
  <c r="X51" i="2"/>
  <c r="Y51" i="2"/>
  <c r="X41" i="2"/>
  <c r="Y41" i="2"/>
  <c r="X43" i="2"/>
  <c r="Y43" i="2"/>
  <c r="X36" i="2"/>
  <c r="Y36" i="2"/>
  <c r="W12" i="2"/>
  <c r="V12" i="2"/>
  <c r="X57" i="2"/>
  <c r="Y57" i="2"/>
  <c r="W15" i="2"/>
  <c r="V15" i="2"/>
  <c r="X65" i="2"/>
  <c r="Y65" i="2"/>
  <c r="X60" i="2"/>
  <c r="Y60" i="2"/>
  <c r="W11" i="2"/>
  <c r="V11" i="2"/>
  <c r="Y26" i="2"/>
  <c r="X26" i="2"/>
  <c r="W18" i="2"/>
  <c r="V18" i="2"/>
  <c r="P7" i="2"/>
  <c r="X32" i="2"/>
  <c r="Y32" i="2"/>
  <c r="P32" i="2" s="1"/>
  <c r="Y28" i="2"/>
  <c r="X28" i="2"/>
  <c r="X34" i="2"/>
  <c r="Y34" i="2"/>
  <c r="W71" i="2"/>
  <c r="V71" i="2"/>
  <c r="X59" i="2"/>
  <c r="Y59" i="2"/>
  <c r="P59" i="2" s="1"/>
  <c r="X54" i="2"/>
  <c r="Y54" i="2"/>
  <c r="P54" i="2" s="1"/>
  <c r="X50" i="2"/>
  <c r="Y50" i="2"/>
  <c r="X42" i="2"/>
  <c r="Y42" i="2"/>
  <c r="P42" i="2" s="1"/>
  <c r="X33" i="2"/>
  <c r="Y33" i="2"/>
  <c r="P33" i="2" s="1"/>
  <c r="X38" i="2"/>
  <c r="Y38" i="2"/>
  <c r="P38" i="2" s="1"/>
  <c r="X69" i="2"/>
  <c r="Y69" i="2"/>
  <c r="W8" i="2"/>
  <c r="V8" i="2"/>
  <c r="W67" i="2"/>
  <c r="V67" i="2"/>
  <c r="W70" i="2"/>
  <c r="V70" i="2"/>
  <c r="X68" i="2"/>
  <c r="Y68" i="2"/>
  <c r="X63" i="2"/>
  <c r="Y63" i="2"/>
  <c r="P63" i="2" s="1"/>
  <c r="X61" i="2"/>
  <c r="Y61" i="2"/>
  <c r="P61" i="2" s="1"/>
  <c r="Y21" i="2"/>
  <c r="X21" i="2"/>
  <c r="W10" i="2"/>
  <c r="V10" i="2"/>
  <c r="X29" i="2"/>
  <c r="Y29" i="2"/>
  <c r="P29" i="2" s="1"/>
  <c r="X31" i="2"/>
  <c r="Y31" i="2"/>
  <c r="P31" i="2" s="1"/>
  <c r="Y24" i="2"/>
  <c r="X24" i="2"/>
  <c r="Y27" i="2"/>
  <c r="X27" i="2"/>
  <c r="X58" i="2"/>
  <c r="Y58" i="2"/>
  <c r="P58" i="2" s="1"/>
  <c r="X53" i="2"/>
  <c r="Y53" i="2"/>
  <c r="P53" i="2" s="1"/>
  <c r="X48" i="2"/>
  <c r="Y48" i="2"/>
  <c r="P48" i="2" s="1"/>
  <c r="X40" i="2"/>
  <c r="Y40" i="2"/>
  <c r="P40" i="2" s="1"/>
  <c r="X62" i="2"/>
  <c r="Y62" i="2"/>
  <c r="P62" i="2" s="1"/>
  <c r="X52" i="2"/>
  <c r="Y52" i="2"/>
  <c r="P52" i="2" s="1"/>
  <c r="X39" i="2"/>
  <c r="Y39" i="2"/>
  <c r="P39" i="2" s="1"/>
  <c r="X44" i="2"/>
  <c r="Y44" i="2"/>
  <c r="P44" i="2" s="1"/>
  <c r="X46" i="2"/>
  <c r="Y46" i="2"/>
  <c r="P46" i="2" s="1"/>
  <c r="X37" i="2"/>
  <c r="Y37" i="2"/>
  <c r="P37" i="2" s="1"/>
  <c r="Y25" i="2"/>
  <c r="X25" i="2"/>
  <c r="X35" i="2"/>
  <c r="Y35" i="2"/>
  <c r="P35" i="2" s="1"/>
  <c r="X30" i="2"/>
  <c r="Y30" i="2"/>
  <c r="P30" i="2" s="1"/>
  <c r="W66" i="2"/>
  <c r="V66" i="2"/>
  <c r="X64" i="2"/>
  <c r="Y64" i="2"/>
  <c r="P64" i="2" s="1"/>
  <c r="V22" i="2"/>
  <c r="W22" i="2"/>
  <c r="W16" i="2"/>
  <c r="V16" i="2"/>
  <c r="X56" i="2"/>
  <c r="Y56" i="2"/>
  <c r="P56" i="2" s="1"/>
  <c r="X49" i="2"/>
  <c r="Y49" i="2"/>
  <c r="P49" i="2" s="1"/>
  <c r="P13" i="2"/>
  <c r="X45" i="2"/>
  <c r="Y45" i="2"/>
  <c r="P45" i="2" s="1"/>
  <c r="P9" i="2"/>
  <c r="W20" i="2"/>
  <c r="V20" i="2"/>
  <c r="P17" i="2"/>
  <c r="X58" i="1"/>
  <c r="Y58" i="1"/>
  <c r="X56" i="1"/>
  <c r="Y56" i="1"/>
  <c r="X40" i="1"/>
  <c r="Y40" i="1"/>
  <c r="P40" i="1" s="1"/>
  <c r="Y26" i="1"/>
  <c r="X26" i="1"/>
  <c r="Y16" i="1"/>
  <c r="P16" i="1" s="1"/>
  <c r="X16" i="1"/>
  <c r="Y27" i="1"/>
  <c r="X27" i="1"/>
  <c r="Y24" i="1"/>
  <c r="X24" i="1"/>
  <c r="X66" i="1"/>
  <c r="Y66" i="1"/>
  <c r="P66" i="1" s="1"/>
  <c r="Y14" i="1"/>
  <c r="P14" i="1" s="1"/>
  <c r="X14" i="1"/>
  <c r="Y13" i="1"/>
  <c r="X13" i="1"/>
  <c r="X61" i="1"/>
  <c r="Y61" i="1"/>
  <c r="P61" i="1" s="1"/>
  <c r="X28" i="1"/>
  <c r="Y28" i="1"/>
  <c r="P28" i="1" s="1"/>
  <c r="X49" i="1"/>
  <c r="Y49" i="1"/>
  <c r="X31" i="1"/>
  <c r="Y31" i="1"/>
  <c r="P31" i="1" s="1"/>
  <c r="X45" i="1"/>
  <c r="Y45" i="1"/>
  <c r="P45" i="1" s="1"/>
  <c r="X52" i="1"/>
  <c r="Y52" i="1"/>
  <c r="P52" i="1" s="1"/>
  <c r="X36" i="1"/>
  <c r="Y36" i="1"/>
  <c r="X60" i="1"/>
  <c r="Y60" i="1"/>
  <c r="Y17" i="1"/>
  <c r="X17" i="1"/>
  <c r="Y8" i="1"/>
  <c r="X8" i="1"/>
  <c r="X18" i="1"/>
  <c r="Y18" i="1"/>
  <c r="Y70" i="1"/>
  <c r="P70" i="1" s="1"/>
  <c r="X70" i="1"/>
  <c r="Y15" i="1"/>
  <c r="X15" i="1"/>
  <c r="X65" i="1"/>
  <c r="Y65" i="1"/>
  <c r="P65" i="1" s="1"/>
  <c r="X67" i="1"/>
  <c r="Y67" i="1"/>
  <c r="Y19" i="1"/>
  <c r="P19" i="1" s="1"/>
  <c r="X19" i="1"/>
  <c r="X68" i="1"/>
  <c r="Y68" i="1"/>
  <c r="P68" i="1" s="1"/>
  <c r="X38" i="1"/>
  <c r="Y38" i="1"/>
  <c r="P38" i="1" s="1"/>
  <c r="X50" i="1"/>
  <c r="Y50" i="1"/>
  <c r="X34" i="1"/>
  <c r="Y34" i="1"/>
  <c r="X55" i="1"/>
  <c r="Y55" i="1"/>
  <c r="P55" i="1" s="1"/>
  <c r="X51" i="1"/>
  <c r="Y51" i="1"/>
  <c r="P51" i="1" s="1"/>
  <c r="X33" i="1"/>
  <c r="Y33" i="1"/>
  <c r="X29" i="1"/>
  <c r="Y29" i="1"/>
  <c r="X59" i="1"/>
  <c r="Y59" i="1"/>
  <c r="P59" i="1" s="1"/>
  <c r="X32" i="1"/>
  <c r="Y32" i="1"/>
  <c r="P32" i="1" s="1"/>
  <c r="X54" i="1"/>
  <c r="Y54" i="1"/>
  <c r="X48" i="1"/>
  <c r="Y48" i="1"/>
  <c r="Y9" i="1"/>
  <c r="X9" i="1"/>
  <c r="Y20" i="1"/>
  <c r="X20" i="1"/>
  <c r="Y10" i="1"/>
  <c r="P10" i="1" s="1"/>
  <c r="X10" i="1"/>
  <c r="Y7" i="1"/>
  <c r="P7" i="1" s="1"/>
  <c r="X7" i="1"/>
  <c r="Y12" i="1"/>
  <c r="X12" i="1"/>
  <c r="X64" i="1"/>
  <c r="Y64" i="1"/>
  <c r="P64" i="1" s="1"/>
  <c r="Y11" i="1"/>
  <c r="P11" i="1" s="1"/>
  <c r="X11" i="1"/>
  <c r="X30" i="1"/>
  <c r="Y30" i="1"/>
  <c r="X46" i="1"/>
  <c r="Y46" i="1"/>
  <c r="P46" i="1" s="1"/>
  <c r="X39" i="1"/>
  <c r="Y39" i="1"/>
  <c r="P39" i="1" s="1"/>
  <c r="X57" i="1"/>
  <c r="Y57" i="1"/>
  <c r="X53" i="1"/>
  <c r="Y53" i="1"/>
  <c r="X35" i="1"/>
  <c r="Y35" i="1"/>
  <c r="P35" i="1" s="1"/>
  <c r="X43" i="1"/>
  <c r="Y43" i="1"/>
  <c r="P43" i="1" s="1"/>
  <c r="X41" i="1"/>
  <c r="Y41" i="1"/>
  <c r="X42" i="1"/>
  <c r="Y42" i="1"/>
  <c r="X37" i="1"/>
  <c r="Y37" i="1"/>
  <c r="P37" i="1" s="1"/>
  <c r="X47" i="1"/>
  <c r="Y47" i="1"/>
  <c r="P47" i="1" s="1"/>
  <c r="X44" i="1"/>
  <c r="Y44" i="1"/>
  <c r="Y25" i="1"/>
  <c r="P25" i="1" s="1"/>
  <c r="X25" i="1"/>
  <c r="X63" i="1"/>
  <c r="Y63" i="1"/>
  <c r="P63" i="1" s="1"/>
  <c r="X22" i="1"/>
  <c r="Y22" i="1"/>
  <c r="P22" i="1" s="1"/>
  <c r="X69" i="1"/>
  <c r="Y69" i="1"/>
  <c r="Y21" i="1"/>
  <c r="P21" i="1" s="1"/>
  <c r="X21" i="1"/>
  <c r="X62" i="1"/>
  <c r="Y62" i="1"/>
  <c r="P62" i="1" s="1"/>
  <c r="P23" i="5" l="1"/>
  <c r="P27" i="5"/>
  <c r="P9" i="5"/>
  <c r="P34" i="5"/>
  <c r="P33" i="5"/>
  <c r="P11" i="5"/>
  <c r="P36" i="5"/>
  <c r="P44" i="5"/>
  <c r="P26" i="5"/>
  <c r="P8" i="5"/>
  <c r="P46" i="5"/>
  <c r="P28" i="5"/>
  <c r="P10" i="5"/>
  <c r="P18" i="5"/>
  <c r="P17" i="5"/>
  <c r="P25" i="5"/>
  <c r="P24" i="5"/>
  <c r="P45" i="5"/>
  <c r="P38" i="5"/>
  <c r="P35" i="5"/>
  <c r="P43" i="5"/>
  <c r="P16" i="5"/>
  <c r="P37" i="5"/>
  <c r="P15" i="4"/>
  <c r="P12" i="4"/>
  <c r="P9" i="4"/>
  <c r="P10" i="4"/>
  <c r="P19" i="4"/>
  <c r="P16" i="4"/>
  <c r="P13" i="4"/>
  <c r="P14" i="4"/>
  <c r="P7" i="4"/>
  <c r="P24" i="4"/>
  <c r="P20" i="4"/>
  <c r="P17" i="4"/>
  <c r="P18" i="4"/>
  <c r="P11" i="4"/>
  <c r="P8" i="4"/>
  <c r="P25" i="4"/>
  <c r="P21" i="4"/>
  <c r="P22" i="4"/>
  <c r="P9" i="3"/>
  <c r="P20" i="3"/>
  <c r="P36" i="3"/>
  <c r="P17" i="3"/>
  <c r="P33" i="3"/>
  <c r="P11" i="3"/>
  <c r="P8" i="3"/>
  <c r="P27" i="3"/>
  <c r="P22" i="3"/>
  <c r="P42" i="3"/>
  <c r="P21" i="3"/>
  <c r="P24" i="3"/>
  <c r="P39" i="3"/>
  <c r="P15" i="3"/>
  <c r="P14" i="3"/>
  <c r="P41" i="3"/>
  <c r="P19" i="3"/>
  <c r="P37" i="3"/>
  <c r="P40" i="3"/>
  <c r="P12" i="3"/>
  <c r="P31" i="3"/>
  <c r="P28" i="3"/>
  <c r="P30" i="3"/>
  <c r="P7" i="3"/>
  <c r="P32" i="3"/>
  <c r="P18" i="3"/>
  <c r="P38" i="3"/>
  <c r="P34" i="3"/>
  <c r="P13" i="3"/>
  <c r="Y16" i="2"/>
  <c r="X16" i="2"/>
  <c r="Y8" i="2"/>
  <c r="X8" i="2"/>
  <c r="Y71" i="2"/>
  <c r="X71" i="2"/>
  <c r="P65" i="2"/>
  <c r="P36" i="2"/>
  <c r="P47" i="2"/>
  <c r="Y12" i="2"/>
  <c r="P12" i="2" s="1"/>
  <c r="X12" i="2"/>
  <c r="Y22" i="2"/>
  <c r="X22" i="2"/>
  <c r="P68" i="2"/>
  <c r="P69" i="2"/>
  <c r="P50" i="2"/>
  <c r="P34" i="2"/>
  <c r="Y18" i="2"/>
  <c r="P18" i="2" s="1"/>
  <c r="X18" i="2"/>
  <c r="P27" i="2"/>
  <c r="Y10" i="2"/>
  <c r="X10" i="2"/>
  <c r="P43" i="2"/>
  <c r="P55" i="2"/>
  <c r="P26" i="2"/>
  <c r="Y15" i="2"/>
  <c r="P15" i="2" s="1"/>
  <c r="X15" i="2"/>
  <c r="P25" i="2"/>
  <c r="P24" i="2"/>
  <c r="P21" i="2"/>
  <c r="Y70" i="2"/>
  <c r="X70" i="2"/>
  <c r="P28" i="2"/>
  <c r="P57" i="2"/>
  <c r="P41" i="2"/>
  <c r="Y11" i="2"/>
  <c r="X11" i="2"/>
  <c r="Y20" i="2"/>
  <c r="P20" i="2" s="1"/>
  <c r="X20" i="2"/>
  <c r="X66" i="2"/>
  <c r="Y66" i="2"/>
  <c r="X67" i="2"/>
  <c r="Y67" i="2"/>
  <c r="P60" i="2"/>
  <c r="P51" i="2"/>
  <c r="Y14" i="2"/>
  <c r="P14" i="2" s="1"/>
  <c r="X14" i="2"/>
  <c r="P20" i="1"/>
  <c r="P8" i="1"/>
  <c r="P26" i="1"/>
  <c r="P12" i="1"/>
  <c r="P9" i="1"/>
  <c r="P15" i="1"/>
  <c r="P17" i="1"/>
  <c r="P24" i="1"/>
  <c r="P42" i="1"/>
  <c r="P53" i="1"/>
  <c r="P30" i="1"/>
  <c r="P48" i="1"/>
  <c r="P29" i="1"/>
  <c r="P34" i="1"/>
  <c r="P60" i="1"/>
  <c r="P56" i="1"/>
  <c r="P13" i="1"/>
  <c r="P27" i="1"/>
  <c r="P69" i="1"/>
  <c r="P44" i="1"/>
  <c r="P41" i="1"/>
  <c r="P57" i="1"/>
  <c r="P54" i="1"/>
  <c r="P33" i="1"/>
  <c r="P50" i="1"/>
  <c r="P67" i="1"/>
  <c r="P18" i="1"/>
  <c r="P36" i="1"/>
  <c r="P49" i="1"/>
  <c r="P58" i="1"/>
  <c r="P70" i="2" l="1"/>
  <c r="P10" i="2"/>
  <c r="P71" i="2"/>
  <c r="P11" i="2"/>
  <c r="P22" i="2"/>
  <c r="P67" i="2"/>
  <c r="P8" i="2"/>
  <c r="P66" i="2"/>
  <c r="P16" i="2"/>
</calcChain>
</file>

<file path=xl/sharedStrings.xml><?xml version="1.0" encoding="utf-8"?>
<sst xmlns="http://schemas.openxmlformats.org/spreadsheetml/2006/main" count="1948" uniqueCount="707">
  <si>
    <t>Doubs</t>
  </si>
  <si>
    <t>Garçons</t>
  </si>
  <si>
    <t>-15 ans</t>
  </si>
  <si>
    <t>Prénom</t>
  </si>
  <si>
    <t>Nom</t>
  </si>
  <si>
    <t>N° lic.</t>
  </si>
  <si>
    <t>Club</t>
  </si>
  <si>
    <t>Pts</t>
  </si>
  <si>
    <t>Naissance</t>
  </si>
  <si>
    <t>Secteur</t>
  </si>
  <si>
    <t>Cat.</t>
  </si>
  <si>
    <t>Adm.</t>
  </si>
  <si>
    <t>Clst</t>
  </si>
  <si>
    <t>T1</t>
  </si>
  <si>
    <t>T2</t>
  </si>
  <si>
    <t>T3</t>
  </si>
  <si>
    <t>T4</t>
  </si>
  <si>
    <t>Total</t>
  </si>
  <si>
    <t>1e tour classé</t>
  </si>
  <si>
    <t>2e tour classé</t>
  </si>
  <si>
    <t>3e tour classé</t>
  </si>
  <si>
    <t>4e tour classé</t>
  </si>
  <si>
    <t>Totaux classés</t>
  </si>
  <si>
    <t>Tableau</t>
  </si>
  <si>
    <t>Inscrit</t>
  </si>
  <si>
    <t>Observations</t>
  </si>
  <si>
    <t>Arthur</t>
  </si>
  <si>
    <t>MATHELY</t>
  </si>
  <si>
    <t>2515418</t>
  </si>
  <si>
    <t>Saint Vit</t>
  </si>
  <si>
    <t>80E</t>
  </si>
  <si>
    <t>50E</t>
  </si>
  <si>
    <t>65E</t>
  </si>
  <si>
    <t>40E</t>
  </si>
  <si>
    <t>*</t>
  </si>
  <si>
    <t>Emile</t>
  </si>
  <si>
    <t>CANO</t>
  </si>
  <si>
    <t>2515533</t>
  </si>
  <si>
    <t>Roche lez Beaupré</t>
  </si>
  <si>
    <t>25E</t>
  </si>
  <si>
    <t>-13 ans</t>
  </si>
  <si>
    <t>Jolan</t>
  </si>
  <si>
    <t>KARRACH</t>
  </si>
  <si>
    <t>2515453</t>
  </si>
  <si>
    <t>Thise</t>
  </si>
  <si>
    <t>30E</t>
  </si>
  <si>
    <t>35E</t>
  </si>
  <si>
    <t>Tim</t>
  </si>
  <si>
    <t>VACELET</t>
  </si>
  <si>
    <t>2515470</t>
  </si>
  <si>
    <t>Mamirolle</t>
  </si>
  <si>
    <t>20E</t>
  </si>
  <si>
    <t>15E</t>
  </si>
  <si>
    <t>Martin</t>
  </si>
  <si>
    <t>SAULNIER</t>
  </si>
  <si>
    <t>2514530</t>
  </si>
  <si>
    <t>Seloncourt</t>
  </si>
  <si>
    <t>Noah</t>
  </si>
  <si>
    <t>BOUGEOT</t>
  </si>
  <si>
    <t>2515186</t>
  </si>
  <si>
    <t>100F</t>
  </si>
  <si>
    <t>Bao</t>
  </si>
  <si>
    <t>CHATOT</t>
  </si>
  <si>
    <t>2515109</t>
  </si>
  <si>
    <t>PS Besançon</t>
  </si>
  <si>
    <t>4E</t>
  </si>
  <si>
    <t>Rémy</t>
  </si>
  <si>
    <t>DESCOURVIERES</t>
  </si>
  <si>
    <t>2514635</t>
  </si>
  <si>
    <t>Goux les Usiers</t>
  </si>
  <si>
    <t>7E</t>
  </si>
  <si>
    <t>40F</t>
  </si>
  <si>
    <t>Jordan</t>
  </si>
  <si>
    <t>DOUDOU</t>
  </si>
  <si>
    <t>2515420</t>
  </si>
  <si>
    <t>5E</t>
  </si>
  <si>
    <t>Maxence</t>
  </si>
  <si>
    <t>PONCET</t>
  </si>
  <si>
    <t>2515256</t>
  </si>
  <si>
    <t>Torpes Boussières</t>
  </si>
  <si>
    <t>10E</t>
  </si>
  <si>
    <t>Alix</t>
  </si>
  <si>
    <t>PETIT</t>
  </si>
  <si>
    <t>2515151</t>
  </si>
  <si>
    <t>80F</t>
  </si>
  <si>
    <t>Eliot</t>
  </si>
  <si>
    <t>VUILLEMIN</t>
  </si>
  <si>
    <t>2516124</t>
  </si>
  <si>
    <t>65F</t>
  </si>
  <si>
    <t>50F</t>
  </si>
  <si>
    <t>Matthieu</t>
  </si>
  <si>
    <t>GUENOT-INNESTI</t>
  </si>
  <si>
    <t>2516042</t>
  </si>
  <si>
    <t>Léo</t>
  </si>
  <si>
    <t>VANDEWALLE</t>
  </si>
  <si>
    <t>2514941</t>
  </si>
  <si>
    <t>Théo</t>
  </si>
  <si>
    <t>HAYBRARD</t>
  </si>
  <si>
    <t>2515628</t>
  </si>
  <si>
    <t>Mandeure</t>
  </si>
  <si>
    <t>Benjamin</t>
  </si>
  <si>
    <t>FRICK</t>
  </si>
  <si>
    <t>2513848</t>
  </si>
  <si>
    <t>Baume les Dames</t>
  </si>
  <si>
    <t>20F</t>
  </si>
  <si>
    <t>Gaëtan</t>
  </si>
  <si>
    <t>DOS SANTOS</t>
  </si>
  <si>
    <t>2516164</t>
  </si>
  <si>
    <t>Maîche</t>
  </si>
  <si>
    <t>30F</t>
  </si>
  <si>
    <t>Bâptiste</t>
  </si>
  <si>
    <t>MONLLOR</t>
  </si>
  <si>
    <t>2516373</t>
  </si>
  <si>
    <t>Montferrand</t>
  </si>
  <si>
    <t>25F</t>
  </si>
  <si>
    <t>Clément</t>
  </si>
  <si>
    <t>ZUNIC</t>
  </si>
  <si>
    <t>2515501</t>
  </si>
  <si>
    <t>Saint Ferjeux</t>
  </si>
  <si>
    <t>35F</t>
  </si>
  <si>
    <t>Nathan</t>
  </si>
  <si>
    <t>MOMMESSIN</t>
  </si>
  <si>
    <t>2514934</t>
  </si>
  <si>
    <t>15F</t>
  </si>
  <si>
    <t>Cyril</t>
  </si>
  <si>
    <t>FLEURY</t>
  </si>
  <si>
    <t>2516090</t>
  </si>
  <si>
    <t>5F</t>
  </si>
  <si>
    <t>Loïc</t>
  </si>
  <si>
    <t>MICHEL</t>
  </si>
  <si>
    <t>2515957</t>
  </si>
  <si>
    <t>Adrien</t>
  </si>
  <si>
    <t>LUC</t>
  </si>
  <si>
    <t>2514245</t>
  </si>
  <si>
    <t>Victor</t>
  </si>
  <si>
    <t>LORENZINI</t>
  </si>
  <si>
    <t>2516509</t>
  </si>
  <si>
    <t>Pont de Roide</t>
  </si>
  <si>
    <t>10F</t>
  </si>
  <si>
    <t>Erwan</t>
  </si>
  <si>
    <t>CAILLE</t>
  </si>
  <si>
    <t>2515496</t>
  </si>
  <si>
    <t>Dorian</t>
  </si>
  <si>
    <t>CROZET</t>
  </si>
  <si>
    <t>2516286</t>
  </si>
  <si>
    <t>Benoit</t>
  </si>
  <si>
    <t>DEBRAY</t>
  </si>
  <si>
    <t>2516364</t>
  </si>
  <si>
    <t>Pelousey</t>
  </si>
  <si>
    <t>Ni</t>
  </si>
  <si>
    <t>100G</t>
  </si>
  <si>
    <t>Yannis</t>
  </si>
  <si>
    <t>TISSERAND</t>
  </si>
  <si>
    <t>2516407</t>
  </si>
  <si>
    <t>Tom</t>
  </si>
  <si>
    <t>CSUZI</t>
  </si>
  <si>
    <t>2516129</t>
  </si>
  <si>
    <t>Damprichard</t>
  </si>
  <si>
    <t>Romeo</t>
  </si>
  <si>
    <t>BRIDE</t>
  </si>
  <si>
    <t>2516491</t>
  </si>
  <si>
    <t>MARECHAL</t>
  </si>
  <si>
    <t>2516490</t>
  </si>
  <si>
    <t>80G</t>
  </si>
  <si>
    <t>Elian</t>
  </si>
  <si>
    <t>BERRET</t>
  </si>
  <si>
    <t>2516283</t>
  </si>
  <si>
    <t>Axel</t>
  </si>
  <si>
    <t>NEUMANN</t>
  </si>
  <si>
    <t>2516446</t>
  </si>
  <si>
    <t>Sochaux</t>
  </si>
  <si>
    <t>7F</t>
  </si>
  <si>
    <t>Bastien</t>
  </si>
  <si>
    <t>FERREUX</t>
  </si>
  <si>
    <t>2515403</t>
  </si>
  <si>
    <t>4F</t>
  </si>
  <si>
    <t>BENCHETRIT</t>
  </si>
  <si>
    <t>2516279</t>
  </si>
  <si>
    <t>Louis</t>
  </si>
  <si>
    <t>CLEMENT</t>
  </si>
  <si>
    <t>2516818</t>
  </si>
  <si>
    <t>100H</t>
  </si>
  <si>
    <t>Malo</t>
  </si>
  <si>
    <t>VERMOT</t>
  </si>
  <si>
    <t>2516321</t>
  </si>
  <si>
    <t>Ornans</t>
  </si>
  <si>
    <t>3F</t>
  </si>
  <si>
    <t>50G</t>
  </si>
  <si>
    <t>Quentin</t>
  </si>
  <si>
    <t>LAMY</t>
  </si>
  <si>
    <t>2516646</t>
  </si>
  <si>
    <t>Baptiste</t>
  </si>
  <si>
    <t>BARCON</t>
  </si>
  <si>
    <t>2515457</t>
  </si>
  <si>
    <t>2F</t>
  </si>
  <si>
    <t>30G</t>
  </si>
  <si>
    <t>Erwann</t>
  </si>
  <si>
    <t>PAGNOUX</t>
  </si>
  <si>
    <t>2516501</t>
  </si>
  <si>
    <t>20G</t>
  </si>
  <si>
    <t>40G</t>
  </si>
  <si>
    <t>Hugo</t>
  </si>
  <si>
    <t>PRIEST</t>
  </si>
  <si>
    <t>2516414</t>
  </si>
  <si>
    <t>35G</t>
  </si>
  <si>
    <t>15G</t>
  </si>
  <si>
    <t>Antoine</t>
  </si>
  <si>
    <t>SAADA</t>
  </si>
  <si>
    <t>2516293</t>
  </si>
  <si>
    <t>65G</t>
  </si>
  <si>
    <t>Paul</t>
  </si>
  <si>
    <t>ESPINASSE</t>
  </si>
  <si>
    <t>2516593</t>
  </si>
  <si>
    <t>25G</t>
  </si>
  <si>
    <t>Alexis</t>
  </si>
  <si>
    <t>MARILLIER</t>
  </si>
  <si>
    <t>2516733</t>
  </si>
  <si>
    <t>40H</t>
  </si>
  <si>
    <t>Melvin</t>
  </si>
  <si>
    <t>2516606</t>
  </si>
  <si>
    <t>HERGOTT</t>
  </si>
  <si>
    <t>2515755</t>
  </si>
  <si>
    <t>IEHLEN</t>
  </si>
  <si>
    <t>2515820</t>
  </si>
  <si>
    <t>7G</t>
  </si>
  <si>
    <t>Julien</t>
  </si>
  <si>
    <t>JEZEQUEL</t>
  </si>
  <si>
    <t>2516546</t>
  </si>
  <si>
    <t>5G</t>
  </si>
  <si>
    <t>0G</t>
  </si>
  <si>
    <t>Loic</t>
  </si>
  <si>
    <t>HUART</t>
  </si>
  <si>
    <t>7635782</t>
  </si>
  <si>
    <t>Champlive</t>
  </si>
  <si>
    <t>4G</t>
  </si>
  <si>
    <t>Yanis</t>
  </si>
  <si>
    <t>2516500</t>
  </si>
  <si>
    <t>17G</t>
  </si>
  <si>
    <t>Lucas</t>
  </si>
  <si>
    <t>PORTE</t>
  </si>
  <si>
    <t>2516746</t>
  </si>
  <si>
    <t>20H</t>
  </si>
  <si>
    <t>45H</t>
  </si>
  <si>
    <t>65H</t>
  </si>
  <si>
    <t>Elliot</t>
  </si>
  <si>
    <t>ALLAIX</t>
  </si>
  <si>
    <t>2516761</t>
  </si>
  <si>
    <t>Les Auxons</t>
  </si>
  <si>
    <t>80H</t>
  </si>
  <si>
    <t>10G</t>
  </si>
  <si>
    <t>Tao</t>
  </si>
  <si>
    <t>DURIN</t>
  </si>
  <si>
    <t>2516484</t>
  </si>
  <si>
    <t>50H</t>
  </si>
  <si>
    <t>19G</t>
  </si>
  <si>
    <t>PHARIZAT</t>
  </si>
  <si>
    <t>2516517</t>
  </si>
  <si>
    <t>3G</t>
  </si>
  <si>
    <t>13G</t>
  </si>
  <si>
    <t>Mathéo</t>
  </si>
  <si>
    <t>MAIRE</t>
  </si>
  <si>
    <t>2516755</t>
  </si>
  <si>
    <t>10H</t>
  </si>
  <si>
    <t>33H</t>
  </si>
  <si>
    <t>Enis</t>
  </si>
  <si>
    <t>BAJRAMI</t>
  </si>
  <si>
    <t>2516518</t>
  </si>
  <si>
    <t>30H</t>
  </si>
  <si>
    <t>2G</t>
  </si>
  <si>
    <t>22G</t>
  </si>
  <si>
    <t>Lois</t>
  </si>
  <si>
    <t>DI PASQUALE</t>
  </si>
  <si>
    <t>2516452</t>
  </si>
  <si>
    <t>25H</t>
  </si>
  <si>
    <t>11G</t>
  </si>
  <si>
    <t>Jules</t>
  </si>
  <si>
    <t>BEUREY</t>
  </si>
  <si>
    <t>2516458</t>
  </si>
  <si>
    <t>Maxime</t>
  </si>
  <si>
    <t>LAUDY</t>
  </si>
  <si>
    <t>2516739</t>
  </si>
  <si>
    <t>5H</t>
  </si>
  <si>
    <t>12H</t>
  </si>
  <si>
    <t>15H</t>
  </si>
  <si>
    <t>9G</t>
  </si>
  <si>
    <t>Theo</t>
  </si>
  <si>
    <t>GIRARDET</t>
  </si>
  <si>
    <t>2516777</t>
  </si>
  <si>
    <t>2H</t>
  </si>
  <si>
    <t>Leo</t>
  </si>
  <si>
    <t>CORDIER</t>
  </si>
  <si>
    <t>2516783</t>
  </si>
  <si>
    <t>60H</t>
  </si>
  <si>
    <t>BOUILLON MAACHI</t>
  </si>
  <si>
    <t>2516767</t>
  </si>
  <si>
    <t>21H</t>
  </si>
  <si>
    <t>BRUGNEAUX</t>
  </si>
  <si>
    <t>2516951</t>
  </si>
  <si>
    <t>Bouclans</t>
  </si>
  <si>
    <t>Qualifié -15 ans</t>
  </si>
  <si>
    <t>Charles</t>
  </si>
  <si>
    <t>VALLAT</t>
  </si>
  <si>
    <t>2515432</t>
  </si>
  <si>
    <t>Corentin</t>
  </si>
  <si>
    <t>QUARROZ</t>
  </si>
  <si>
    <t>2516305</t>
  </si>
  <si>
    <t>Basile</t>
  </si>
  <si>
    <t>BOUTIN</t>
  </si>
  <si>
    <t>2515134</t>
  </si>
  <si>
    <t>DUTEIL</t>
  </si>
  <si>
    <t>2515541</t>
  </si>
  <si>
    <t>Pontarlier</t>
  </si>
  <si>
    <t>11F</t>
  </si>
  <si>
    <t>Romain</t>
  </si>
  <si>
    <t>OSSWALD</t>
  </si>
  <si>
    <t>2516367</t>
  </si>
  <si>
    <t>Pierre</t>
  </si>
  <si>
    <t>RIVA</t>
  </si>
  <si>
    <t>2516116</t>
  </si>
  <si>
    <t>16F</t>
  </si>
  <si>
    <t>2515716</t>
  </si>
  <si>
    <t>-11 ans</t>
  </si>
  <si>
    <t>CAPELLI COINTET</t>
  </si>
  <si>
    <t>2515772</t>
  </si>
  <si>
    <t>13F</t>
  </si>
  <si>
    <t>Anthony</t>
  </si>
  <si>
    <t>JEANCLER</t>
  </si>
  <si>
    <t>2515972</t>
  </si>
  <si>
    <t>Sébastien</t>
  </si>
  <si>
    <t>MOUTEL</t>
  </si>
  <si>
    <t>2516831</t>
  </si>
  <si>
    <t>CATTET</t>
  </si>
  <si>
    <t>2516166</t>
  </si>
  <si>
    <t>Clarence</t>
  </si>
  <si>
    <t>MAUREY</t>
  </si>
  <si>
    <t>2515356</t>
  </si>
  <si>
    <t>Camille</t>
  </si>
  <si>
    <t>TBER</t>
  </si>
  <si>
    <t>6943034</t>
  </si>
  <si>
    <t>Noa</t>
  </si>
  <si>
    <t>CRAMATTE</t>
  </si>
  <si>
    <t>2516878</t>
  </si>
  <si>
    <t>Fesches le Châtel</t>
  </si>
  <si>
    <t>MARCHAL</t>
  </si>
  <si>
    <t>2516410</t>
  </si>
  <si>
    <t>Lilian</t>
  </si>
  <si>
    <t>BINET</t>
  </si>
  <si>
    <t>2516369</t>
  </si>
  <si>
    <t>Robin</t>
  </si>
  <si>
    <t>SENECHAL</t>
  </si>
  <si>
    <t>2516697</t>
  </si>
  <si>
    <t>Albin</t>
  </si>
  <si>
    <t>NARBEY</t>
  </si>
  <si>
    <t>2516282</t>
  </si>
  <si>
    <t>16G</t>
  </si>
  <si>
    <t>REDOUTE</t>
  </si>
  <si>
    <t>2516771</t>
  </si>
  <si>
    <t>Gauthier</t>
  </si>
  <si>
    <t>WEIBEL</t>
  </si>
  <si>
    <t>2516769</t>
  </si>
  <si>
    <t>GRANGERET</t>
  </si>
  <si>
    <t>2516097</t>
  </si>
  <si>
    <t>2516832</t>
  </si>
  <si>
    <t>TRAN</t>
  </si>
  <si>
    <t>2516823</t>
  </si>
  <si>
    <t>Yannick</t>
  </si>
  <si>
    <t>LECAT</t>
  </si>
  <si>
    <t>2516495</t>
  </si>
  <si>
    <t>CLAUDE</t>
  </si>
  <si>
    <t>2516745</t>
  </si>
  <si>
    <t>Kylian</t>
  </si>
  <si>
    <t>BEGUIN</t>
  </si>
  <si>
    <t>2516808</t>
  </si>
  <si>
    <t>Cédric</t>
  </si>
  <si>
    <t>MENIERE</t>
  </si>
  <si>
    <t>2515433</t>
  </si>
  <si>
    <t>PAILLEY-PILLOT</t>
  </si>
  <si>
    <t>2516492</t>
  </si>
  <si>
    <t>CARACCIOLO</t>
  </si>
  <si>
    <t>2516327</t>
  </si>
  <si>
    <t>DUROUX</t>
  </si>
  <si>
    <t>2516409</t>
  </si>
  <si>
    <t>Luca</t>
  </si>
  <si>
    <t>WIGNO</t>
  </si>
  <si>
    <t>2516705</t>
  </si>
  <si>
    <t>Timéo</t>
  </si>
  <si>
    <t>ROBBE</t>
  </si>
  <si>
    <t>2516402</t>
  </si>
  <si>
    <t>ROY</t>
  </si>
  <si>
    <t>2516126</t>
  </si>
  <si>
    <t>GIGON</t>
  </si>
  <si>
    <t>2516722</t>
  </si>
  <si>
    <t>Timothe</t>
  </si>
  <si>
    <t>ROYER</t>
  </si>
  <si>
    <t>2516674</t>
  </si>
  <si>
    <t>Farès</t>
  </si>
  <si>
    <t>HARANI</t>
  </si>
  <si>
    <t>2516363</t>
  </si>
  <si>
    <t>JULLIER</t>
  </si>
  <si>
    <t>2516770</t>
  </si>
  <si>
    <t>FOURMAND</t>
  </si>
  <si>
    <t>2516838</t>
  </si>
  <si>
    <t>Gaultier</t>
  </si>
  <si>
    <t>QUINNEZ</t>
  </si>
  <si>
    <t>2516303</t>
  </si>
  <si>
    <t>13H</t>
  </si>
  <si>
    <t>Lenny</t>
  </si>
  <si>
    <t>DE ALMEIDA</t>
  </si>
  <si>
    <t>2516532</t>
  </si>
  <si>
    <t>7H</t>
  </si>
  <si>
    <t>Mathis-Alain</t>
  </si>
  <si>
    <t>REMOND</t>
  </si>
  <si>
    <t>2516287</t>
  </si>
  <si>
    <t>Samuel</t>
  </si>
  <si>
    <t>PERRIN</t>
  </si>
  <si>
    <t>2516515</t>
  </si>
  <si>
    <t>35H</t>
  </si>
  <si>
    <t>Melvyn</t>
  </si>
  <si>
    <t>CUYNET</t>
  </si>
  <si>
    <t>2516479</t>
  </si>
  <si>
    <t>HALOUANE</t>
  </si>
  <si>
    <t>2516768</t>
  </si>
  <si>
    <t>Florentin</t>
  </si>
  <si>
    <t>CHIZAT</t>
  </si>
  <si>
    <t>2514935</t>
  </si>
  <si>
    <t>Emeric</t>
  </si>
  <si>
    <t>ROUS</t>
  </si>
  <si>
    <t>2516789</t>
  </si>
  <si>
    <t>Valentin</t>
  </si>
  <si>
    <t>DENIZOT</t>
  </si>
  <si>
    <t>2516913</t>
  </si>
  <si>
    <t>22H</t>
  </si>
  <si>
    <t>MACCOTTA</t>
  </si>
  <si>
    <t>2516809</t>
  </si>
  <si>
    <t>17H</t>
  </si>
  <si>
    <t>9H</t>
  </si>
  <si>
    <t>Enzo</t>
  </si>
  <si>
    <t>RUTA MAGNIN</t>
  </si>
  <si>
    <t>2516995</t>
  </si>
  <si>
    <t>GROSPERRIN</t>
  </si>
  <si>
    <t>2516302</t>
  </si>
  <si>
    <t>19H</t>
  </si>
  <si>
    <t>11H</t>
  </si>
  <si>
    <t>Sacha</t>
  </si>
  <si>
    <t>ROUSSY</t>
  </si>
  <si>
    <t>2516817</t>
  </si>
  <si>
    <t>Adam</t>
  </si>
  <si>
    <t>HAMADACHE</t>
  </si>
  <si>
    <t>2516915</t>
  </si>
  <si>
    <t>16H</t>
  </si>
  <si>
    <t>ANDRE</t>
  </si>
  <si>
    <t>2516780</t>
  </si>
  <si>
    <t>Matys</t>
  </si>
  <si>
    <t>2516480</t>
  </si>
  <si>
    <t>OUAKED</t>
  </si>
  <si>
    <t>2516938</t>
  </si>
  <si>
    <t>Kiliann</t>
  </si>
  <si>
    <t>JEANNEROD</t>
  </si>
  <si>
    <t>2516538</t>
  </si>
  <si>
    <t>4H</t>
  </si>
  <si>
    <t>Ephrem</t>
  </si>
  <si>
    <t>JEANNIN</t>
  </si>
  <si>
    <t>2516673</t>
  </si>
  <si>
    <t>3H</t>
  </si>
  <si>
    <t>Loup</t>
  </si>
  <si>
    <t>DEMOLY</t>
  </si>
  <si>
    <t>2516118</t>
  </si>
  <si>
    <t>Lucien</t>
  </si>
  <si>
    <t>DELAGRANGE</t>
  </si>
  <si>
    <t>2516807</t>
  </si>
  <si>
    <t>DEVANNE</t>
  </si>
  <si>
    <t>2516776</t>
  </si>
  <si>
    <t>Qualifié -13 ans</t>
  </si>
  <si>
    <t>Noha</t>
  </si>
  <si>
    <t>MARGUIER</t>
  </si>
  <si>
    <t>2516553</t>
  </si>
  <si>
    <t>42G</t>
  </si>
  <si>
    <t>55G</t>
  </si>
  <si>
    <t>Thaddée</t>
  </si>
  <si>
    <t>KMIECIK</t>
  </si>
  <si>
    <t>2516165</t>
  </si>
  <si>
    <t>32G</t>
  </si>
  <si>
    <t>37G</t>
  </si>
  <si>
    <t>45G</t>
  </si>
  <si>
    <t>Gabriel</t>
  </si>
  <si>
    <t>2516065</t>
  </si>
  <si>
    <t>-9 ans</t>
  </si>
  <si>
    <t>STAMPANONI</t>
  </si>
  <si>
    <t>2516390</t>
  </si>
  <si>
    <t>24G</t>
  </si>
  <si>
    <t>31G</t>
  </si>
  <si>
    <t>Manoa</t>
  </si>
  <si>
    <t>DELLE-DANANCHET</t>
  </si>
  <si>
    <t>2516226</t>
  </si>
  <si>
    <t>23G</t>
  </si>
  <si>
    <t>28G</t>
  </si>
  <si>
    <t>MARTIN</t>
  </si>
  <si>
    <t>2516457</t>
  </si>
  <si>
    <t>Noé</t>
  </si>
  <si>
    <t>CACHOT</t>
  </si>
  <si>
    <t>2516084</t>
  </si>
  <si>
    <t>8G</t>
  </si>
  <si>
    <t>Johan</t>
  </si>
  <si>
    <t>JOUBAUD</t>
  </si>
  <si>
    <t>2516499</t>
  </si>
  <si>
    <t>Matias</t>
  </si>
  <si>
    <t>GAY-MORAIS</t>
  </si>
  <si>
    <t>2516608</t>
  </si>
  <si>
    <t>12G</t>
  </si>
  <si>
    <t>GIMBERT</t>
  </si>
  <si>
    <t>2516596</t>
  </si>
  <si>
    <t>Andrew</t>
  </si>
  <si>
    <t>CARTIER</t>
  </si>
  <si>
    <t>2516470</t>
  </si>
  <si>
    <t>6G</t>
  </si>
  <si>
    <t>RENAUD</t>
  </si>
  <si>
    <t>2516454</t>
  </si>
  <si>
    <t>Josselin</t>
  </si>
  <si>
    <t>VALLADONT</t>
  </si>
  <si>
    <t>2516782</t>
  </si>
  <si>
    <t>80I</t>
  </si>
  <si>
    <t>Timothé</t>
  </si>
  <si>
    <t>IOOS</t>
  </si>
  <si>
    <t>2516833</t>
  </si>
  <si>
    <t>100I</t>
  </si>
  <si>
    <t>PAPPALARDO</t>
  </si>
  <si>
    <t>2516885</t>
  </si>
  <si>
    <t>HENRIET</t>
  </si>
  <si>
    <t>2516288</t>
  </si>
  <si>
    <t>REBILLARD</t>
  </si>
  <si>
    <t>2516258</t>
  </si>
  <si>
    <t>DUBAIL</t>
  </si>
  <si>
    <t>2516864</t>
  </si>
  <si>
    <t>75H</t>
  </si>
  <si>
    <t>Ronan</t>
  </si>
  <si>
    <t>HUET</t>
  </si>
  <si>
    <t>2516773</t>
  </si>
  <si>
    <t>Telio</t>
  </si>
  <si>
    <t>THIZY</t>
  </si>
  <si>
    <t>2516308</t>
  </si>
  <si>
    <t>Maël</t>
  </si>
  <si>
    <t>WILMOUTH</t>
  </si>
  <si>
    <t>2516476</t>
  </si>
  <si>
    <t>Logan</t>
  </si>
  <si>
    <t>2516533</t>
  </si>
  <si>
    <t>THIBAUD</t>
  </si>
  <si>
    <t>2516051</t>
  </si>
  <si>
    <t>BEL</t>
  </si>
  <si>
    <t>2516259</t>
  </si>
  <si>
    <t>Mathis</t>
  </si>
  <si>
    <t>MELIERES</t>
  </si>
  <si>
    <t>2516453</t>
  </si>
  <si>
    <t>2516115</t>
  </si>
  <si>
    <t>GALLET</t>
  </si>
  <si>
    <t>2516399</t>
  </si>
  <si>
    <t>BRUCHET</t>
  </si>
  <si>
    <t>2516778</t>
  </si>
  <si>
    <t>33I</t>
  </si>
  <si>
    <t>Thomas</t>
  </si>
  <si>
    <t>FRANCOIS</t>
  </si>
  <si>
    <t>2516781</t>
  </si>
  <si>
    <t>21I</t>
  </si>
  <si>
    <t>Arsen</t>
  </si>
  <si>
    <t>NEDELJKOVIC</t>
  </si>
  <si>
    <t>2516983</t>
  </si>
  <si>
    <t>20I</t>
  </si>
  <si>
    <t>THEVENOT HERNANDEZ</t>
  </si>
  <si>
    <t>2516775</t>
  </si>
  <si>
    <t>45I</t>
  </si>
  <si>
    <t>60I</t>
  </si>
  <si>
    <t>Léandre</t>
  </si>
  <si>
    <t>JANIAUD</t>
  </si>
  <si>
    <t>2516791</t>
  </si>
  <si>
    <t>5I</t>
  </si>
  <si>
    <t>DENOYELLE</t>
  </si>
  <si>
    <t>2516812</t>
  </si>
  <si>
    <t>10I</t>
  </si>
  <si>
    <t>Qualifié -11 ans</t>
  </si>
  <si>
    <t>JEANNINGROS</t>
  </si>
  <si>
    <t>2516502</t>
  </si>
  <si>
    <t>Amael</t>
  </si>
  <si>
    <t>2515812</t>
  </si>
  <si>
    <t>BRIQUEZ</t>
  </si>
  <si>
    <t>2516876</t>
  </si>
  <si>
    <t>Eliott</t>
  </si>
  <si>
    <t>DEBOISE</t>
  </si>
  <si>
    <t>2516356</t>
  </si>
  <si>
    <t>Avanne Aveney</t>
  </si>
  <si>
    <t>DEVLAMYNCK</t>
  </si>
  <si>
    <t>2516437</t>
  </si>
  <si>
    <t>RUFFIER</t>
  </si>
  <si>
    <t>2516389</t>
  </si>
  <si>
    <t>Jimmy</t>
  </si>
  <si>
    <t>BAUVAIR</t>
  </si>
  <si>
    <t>2516386</t>
  </si>
  <si>
    <t>2516475</t>
  </si>
  <si>
    <t>65I</t>
  </si>
  <si>
    <t>William</t>
  </si>
  <si>
    <t>GIRARD</t>
  </si>
  <si>
    <t>2516310</t>
  </si>
  <si>
    <t>40I</t>
  </si>
  <si>
    <t>CARRIER</t>
  </si>
  <si>
    <t>2516744</t>
  </si>
  <si>
    <t>Alexey</t>
  </si>
  <si>
    <t>TCHAOUSSOFF</t>
  </si>
  <si>
    <t>2516423</t>
  </si>
  <si>
    <t>CUENOT</t>
  </si>
  <si>
    <t>2516136</t>
  </si>
  <si>
    <t>2I</t>
  </si>
  <si>
    <t>Mael</t>
  </si>
  <si>
    <t>2516620</t>
  </si>
  <si>
    <t>12I</t>
  </si>
  <si>
    <t>2516763</t>
  </si>
  <si>
    <t>50I</t>
  </si>
  <si>
    <t>Jeremie</t>
  </si>
  <si>
    <t>BASSIGNOT</t>
  </si>
  <si>
    <t>2516693</t>
  </si>
  <si>
    <t>30I</t>
  </si>
  <si>
    <t>BERTIN</t>
  </si>
  <si>
    <t>2516811</t>
  </si>
  <si>
    <t>Dames</t>
  </si>
  <si>
    <t>Seniors</t>
  </si>
  <si>
    <t>Clara</t>
  </si>
  <si>
    <t>BENIER-ROLLET</t>
  </si>
  <si>
    <t>2511609</t>
  </si>
  <si>
    <t>100C</t>
  </si>
  <si>
    <t>30B</t>
  </si>
  <si>
    <t>25B</t>
  </si>
  <si>
    <t>Sophie</t>
  </si>
  <si>
    <t>PERSICO</t>
  </si>
  <si>
    <t>903120</t>
  </si>
  <si>
    <t>15B</t>
  </si>
  <si>
    <t>3B</t>
  </si>
  <si>
    <t>Karine</t>
  </si>
  <si>
    <t>CAPELLI COINTET</t>
  </si>
  <si>
    <t>2515861</t>
  </si>
  <si>
    <t>7B</t>
  </si>
  <si>
    <t>4B</t>
  </si>
  <si>
    <t>Emilie</t>
  </si>
  <si>
    <t>LIEU</t>
  </si>
  <si>
    <t>218030</t>
  </si>
  <si>
    <t>Valdahon</t>
  </si>
  <si>
    <t>75C</t>
  </si>
  <si>
    <t>50C</t>
  </si>
  <si>
    <t>STOKIC</t>
  </si>
  <si>
    <t>2515819</t>
  </si>
  <si>
    <t>75E</t>
  </si>
  <si>
    <t>45E</t>
  </si>
  <si>
    <t>100E</t>
  </si>
  <si>
    <t>Siloe</t>
  </si>
  <si>
    <t>BOURNEZ</t>
  </si>
  <si>
    <t>2516173</t>
  </si>
  <si>
    <t>33E</t>
  </si>
  <si>
    <t>Justine</t>
  </si>
  <si>
    <t>SEURRE</t>
  </si>
  <si>
    <t>2516740</t>
  </si>
  <si>
    <t>Daphné</t>
  </si>
  <si>
    <t>OVAL</t>
  </si>
  <si>
    <t>2515146</t>
  </si>
  <si>
    <t>3E</t>
  </si>
  <si>
    <t>Fanny</t>
  </si>
  <si>
    <t>2515735</t>
  </si>
  <si>
    <t>45F</t>
  </si>
  <si>
    <t>Fantine</t>
  </si>
  <si>
    <t>2514936</t>
  </si>
  <si>
    <t>33F</t>
  </si>
  <si>
    <t>Lola</t>
  </si>
  <si>
    <t>HOANG</t>
  </si>
  <si>
    <t>2515518</t>
  </si>
  <si>
    <t>21F</t>
  </si>
  <si>
    <t>Lucie</t>
  </si>
  <si>
    <t>DUARTE</t>
  </si>
  <si>
    <t>2516299</t>
  </si>
  <si>
    <t>Sidonie</t>
  </si>
  <si>
    <t>GUARD</t>
  </si>
  <si>
    <t>2516250</t>
  </si>
  <si>
    <t>75G</t>
  </si>
  <si>
    <t>Eloise</t>
  </si>
  <si>
    <t>LAVILLE</t>
  </si>
  <si>
    <t>2515831</t>
  </si>
  <si>
    <t>130A</t>
  </si>
  <si>
    <t>200A</t>
  </si>
  <si>
    <t>240A</t>
  </si>
  <si>
    <t>N1</t>
  </si>
  <si>
    <t>Léonie</t>
  </si>
  <si>
    <t>2515714</t>
  </si>
  <si>
    <t>Louane</t>
  </si>
  <si>
    <t>DIEVAL LEROY</t>
  </si>
  <si>
    <t>2516176</t>
  </si>
  <si>
    <t>Océane</t>
  </si>
  <si>
    <t>2516177</t>
  </si>
  <si>
    <t>Amélie</t>
  </si>
  <si>
    <t>POY</t>
  </si>
  <si>
    <t>2516574</t>
  </si>
  <si>
    <t>FROHLICH-ROBERT</t>
  </si>
  <si>
    <t>2516324</t>
  </si>
  <si>
    <t>Clémence</t>
  </si>
  <si>
    <t>PELLETIER</t>
  </si>
  <si>
    <t>2516526</t>
  </si>
  <si>
    <t>Erine</t>
  </si>
  <si>
    <t>2516730</t>
  </si>
  <si>
    <t>Léa</t>
  </si>
  <si>
    <t>VAYSSE</t>
  </si>
  <si>
    <t>2516765</t>
  </si>
  <si>
    <t>Violette</t>
  </si>
  <si>
    <t>REUGE</t>
  </si>
  <si>
    <t>2516779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</si>
</sst>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0"/>
      <color indexed="10"/>
      <name val="Comic Sans MS"/>
      <family val="4"/>
    </font>
    <font>
      <b/>
      <sz val="10"/>
      <color rgb="FF00B0F0"/>
      <name val="Comic Sans MS"/>
      <family val="4"/>
    </font>
    <font>
      <b/>
      <sz val="10"/>
      <color indexed="8"/>
      <name val="Comic Sans MS"/>
      <family val="4"/>
    </font>
    <font>
      <b/>
      <sz val="10"/>
      <color rgb="FFFF0000"/>
      <name val="Comic Sans MS"/>
      <family val="4"/>
    </font>
    <font>
      <b/>
      <i/>
      <sz val="10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49" fontId="3" fillId="0" borderId="0" xfId="1" applyNumberFormat="1" applyFont="1" applyAlignment="1" applyProtection="1">
      <alignment horizontal="center"/>
    </xf>
    <xf numFmtId="0" fontId="4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3" fillId="0" borderId="1" xfId="1" applyFont="1" applyBorder="1" applyAlignment="1">
      <alignment horizontal="center"/>
    </xf>
    <xf numFmtId="0" fontId="5" fillId="0" borderId="2" xfId="1" quotePrefix="1" applyFont="1" applyBorder="1" applyAlignment="1">
      <alignment horizontal="center"/>
    </xf>
    <xf numFmtId="0" fontId="5" fillId="0" borderId="3" xfId="1" quotePrefix="1" applyFont="1" applyBorder="1" applyAlignment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49" fontId="3" fillId="0" borderId="1" xfId="1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49" fontId="4" fillId="0" borderId="1" xfId="1" applyNumberFormat="1" applyFont="1" applyFill="1" applyBorder="1" applyAlignment="1" applyProtection="1">
      <alignment horizontal="center"/>
    </xf>
    <xf numFmtId="0" fontId="4" fillId="0" borderId="1" xfId="1" applyFont="1" applyBorder="1" applyProtection="1"/>
    <xf numFmtId="0" fontId="6" fillId="0" borderId="1" xfId="1" applyFont="1" applyFill="1" applyBorder="1" applyAlignment="1" applyProtection="1">
      <alignment horizontal="center"/>
    </xf>
    <xf numFmtId="14" fontId="3" fillId="0" borderId="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Protection="1"/>
    <xf numFmtId="0" fontId="7" fillId="3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164" fontId="1" fillId="0" borderId="1" xfId="1" applyNumberFormat="1" applyBorder="1" applyProtection="1"/>
    <xf numFmtId="0" fontId="1" fillId="0" borderId="1" xfId="1" applyBorder="1" applyProtection="1"/>
    <xf numFmtId="11" fontId="1" fillId="0" borderId="1" xfId="1" applyNumberFormat="1" applyBorder="1" applyProtection="1"/>
    <xf numFmtId="0" fontId="8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8" fillId="0" borderId="4" xfId="1" quotePrefix="1" applyFont="1" applyFill="1" applyBorder="1" applyProtection="1"/>
    <xf numFmtId="0" fontId="9" fillId="0" borderId="0" xfId="1" applyFont="1" applyProtection="1"/>
    <xf numFmtId="0" fontId="4" fillId="0" borderId="0" xfId="1" applyFont="1" applyFill="1" applyProtection="1"/>
    <xf numFmtId="0" fontId="2" fillId="0" borderId="0" xfId="1" applyFont="1" applyFill="1" applyProtection="1"/>
    <xf numFmtId="49" fontId="4" fillId="0" borderId="1" xfId="1" applyNumberFormat="1" applyFont="1" applyBorder="1" applyAlignment="1" applyProtection="1">
      <alignment horizontal="center"/>
    </xf>
    <xf numFmtId="0" fontId="4" fillId="0" borderId="1" xfId="1" applyFont="1" applyFill="1" applyBorder="1" applyProtection="1"/>
    <xf numFmtId="0" fontId="10" fillId="0" borderId="0" xfId="1" applyFont="1" applyFill="1" applyProtection="1"/>
    <xf numFmtId="0" fontId="8" fillId="0" borderId="6" xfId="1" applyFont="1" applyFill="1" applyBorder="1" applyProtection="1"/>
    <xf numFmtId="0" fontId="3" fillId="4" borderId="0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8" fillId="0" borderId="7" xfId="1" applyFont="1" applyFill="1" applyBorder="1" applyProtection="1"/>
    <xf numFmtId="0" fontId="8" fillId="0" borderId="8" xfId="1" applyFont="1" applyFill="1" applyBorder="1" applyProtection="1"/>
    <xf numFmtId="0" fontId="3" fillId="4" borderId="9" xfId="1" applyFont="1" applyFill="1" applyBorder="1" applyAlignment="1" applyProtection="1">
      <alignment horizontal="center"/>
    </xf>
    <xf numFmtId="49" fontId="10" fillId="0" borderId="1" xfId="1" applyNumberFormat="1" applyFont="1" applyFill="1" applyBorder="1" applyAlignment="1" applyProtection="1">
      <alignment horizontal="center"/>
    </xf>
    <xf numFmtId="0" fontId="10" fillId="0" borderId="1" xfId="1" applyFont="1" applyBorder="1" applyProtection="1"/>
    <xf numFmtId="0" fontId="3" fillId="4" borderId="10" xfId="1" applyFont="1" applyFill="1" applyBorder="1" applyAlignment="1" applyProtection="1">
      <alignment horizontal="center"/>
    </xf>
    <xf numFmtId="0" fontId="3" fillId="0" borderId="6" xfId="1" applyFont="1" applyFill="1" applyBorder="1" applyProtection="1"/>
    <xf numFmtId="49" fontId="4" fillId="0" borderId="6" xfId="1" applyNumberFormat="1" applyFont="1" applyFill="1" applyBorder="1" applyAlignment="1" applyProtection="1">
      <alignment horizontal="center"/>
    </xf>
    <xf numFmtId="0" fontId="4" fillId="0" borderId="6" xfId="1" applyFont="1" applyBorder="1" applyProtection="1"/>
    <xf numFmtId="0" fontId="6" fillId="0" borderId="6" xfId="1" applyFont="1" applyFill="1" applyBorder="1" applyAlignment="1" applyProtection="1">
      <alignment horizontal="center"/>
    </xf>
    <xf numFmtId="14" fontId="3" fillId="0" borderId="6" xfId="1" applyNumberFormat="1" applyFont="1" applyFill="1" applyBorder="1" applyAlignment="1" applyProtection="1">
      <alignment horizontal="center"/>
    </xf>
    <xf numFmtId="0" fontId="4" fillId="3" borderId="6" xfId="1" applyFont="1" applyFill="1" applyBorder="1" applyProtection="1"/>
    <xf numFmtId="0" fontId="7" fillId="3" borderId="6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164" fontId="1" fillId="0" borderId="6" xfId="1" applyNumberFormat="1" applyBorder="1" applyProtection="1"/>
    <xf numFmtId="0" fontId="1" fillId="0" borderId="6" xfId="1" applyBorder="1" applyProtection="1"/>
    <xf numFmtId="11" fontId="1" fillId="0" borderId="6" xfId="1" applyNumberFormat="1" applyBorder="1" applyProtection="1"/>
    <xf numFmtId="0" fontId="8" fillId="0" borderId="6" xfId="1" quotePrefix="1" applyFont="1" applyFill="1" applyBorder="1" applyProtection="1"/>
    <xf numFmtId="0" fontId="11" fillId="0" borderId="0" xfId="1" applyFont="1" applyFill="1" applyProtection="1"/>
    <xf numFmtId="0" fontId="5" fillId="0" borderId="11" xfId="1" quotePrefix="1" applyFont="1" applyBorder="1" applyAlignment="1">
      <alignment horizontal="center"/>
    </xf>
    <xf numFmtId="0" fontId="7" fillId="0" borderId="1" xfId="1" applyFont="1" applyFill="1" applyBorder="1"/>
    <xf numFmtId="49" fontId="10" fillId="0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/>
    <xf numFmtId="0" fontId="7" fillId="0" borderId="1" xfId="2" applyFont="1" applyFill="1" applyBorder="1" applyAlignment="1">
      <alignment horizontal="center"/>
    </xf>
    <xf numFmtId="0" fontId="3" fillId="0" borderId="1" xfId="1" applyFont="1" applyFill="1" applyBorder="1"/>
    <xf numFmtId="0" fontId="10" fillId="0" borderId="1" xfId="1" applyFont="1" applyBorder="1"/>
    <xf numFmtId="0" fontId="7" fillId="0" borderId="1" xfId="1" applyFont="1" applyFill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11" fontId="1" fillId="0" borderId="1" xfId="1" applyNumberFormat="1" applyBorder="1"/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49" fontId="4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949452" cy="933450"/>
    <xdr:pic>
      <xdr:nvPicPr>
        <xdr:cNvPr id="3" name="Image 2">
          <a:extLst>
            <a:ext uri="{FF2B5EF4-FFF2-40B4-BE49-F238E27FC236}">
              <a16:creationId xmlns:a16="http://schemas.microsoft.com/office/drawing/2014/main" id="{35D9BB9F-5030-4903-9DD3-FE52B33D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949452" cy="9334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123825</xdr:rowOff>
    </xdr:from>
    <xdr:ext cx="949452" cy="933450"/>
    <xdr:pic>
      <xdr:nvPicPr>
        <xdr:cNvPr id="3" name="Image 2">
          <a:extLst>
            <a:ext uri="{FF2B5EF4-FFF2-40B4-BE49-F238E27FC236}">
              <a16:creationId xmlns:a16="http://schemas.microsoft.com/office/drawing/2014/main" id="{6E5FAB65-C071-4FF2-938C-39EE31953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949452" cy="9334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152400</xdr:rowOff>
    </xdr:from>
    <xdr:ext cx="949452" cy="933450"/>
    <xdr:pic>
      <xdr:nvPicPr>
        <xdr:cNvPr id="3" name="Image 2">
          <a:extLst>
            <a:ext uri="{FF2B5EF4-FFF2-40B4-BE49-F238E27FC236}">
              <a16:creationId xmlns:a16="http://schemas.microsoft.com/office/drawing/2014/main" id="{3F629645-7A97-42A9-B385-271C30F21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949452" cy="9334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76200</xdr:rowOff>
    </xdr:from>
    <xdr:ext cx="949452" cy="933450"/>
    <xdr:pic>
      <xdr:nvPicPr>
        <xdr:cNvPr id="4" name="Image 3">
          <a:extLst>
            <a:ext uri="{FF2B5EF4-FFF2-40B4-BE49-F238E27FC236}">
              <a16:creationId xmlns:a16="http://schemas.microsoft.com/office/drawing/2014/main" id="{BA26A9A3-D813-406C-886A-22917B9D3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949452" cy="9334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949452" cy="933450"/>
    <xdr:pic>
      <xdr:nvPicPr>
        <xdr:cNvPr id="4" name="Image 3">
          <a:extLst>
            <a:ext uri="{FF2B5EF4-FFF2-40B4-BE49-F238E27FC236}">
              <a16:creationId xmlns:a16="http://schemas.microsoft.com/office/drawing/2014/main" id="{0553297E-DDAA-4F11-B8F6-5AAEA91B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49452" cy="9334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%20Doubs%202016-2017%20Travai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nts D25"/>
      <sheetName val="Montants D90"/>
      <sheetName val="Montants D39"/>
      <sheetName val="Montants D70"/>
      <sheetName val="Filles Toutes catégories (2)"/>
      <sheetName val="Garçons"/>
      <sheetName val="Filles"/>
      <sheetName val="Seniors Messieurs"/>
      <sheetName val="Garçons -18"/>
      <sheetName val="Garçons -15"/>
      <sheetName val="Garçons -13"/>
      <sheetName val="Garçons -11"/>
      <sheetName val="Garçons -9"/>
      <sheetName val="Filles Toutes catégories"/>
      <sheetName val="Paramètres"/>
      <sheetName val="Base Listes"/>
      <sheetName val="edt_rapport Garçons"/>
      <sheetName val="Liste en forme Garçons"/>
      <sheetName val="edt_rapport Filles"/>
      <sheetName val="Liste en forme Filles"/>
      <sheetName val="Transcode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Age</v>
          </cell>
          <cell r="B1" t="str">
            <v>Catégorie</v>
          </cell>
          <cell r="E1">
            <v>2017</v>
          </cell>
          <cell r="G1" t="str">
            <v>Liste clubs Besançon</v>
          </cell>
          <cell r="H1" t="str">
            <v>Liste clubs Montbéliard</v>
          </cell>
          <cell r="I1" t="str">
            <v>Liste clubs Belfort</v>
          </cell>
          <cell r="J1" t="str">
            <v>Liste clubs Haute-Saône</v>
          </cell>
          <cell r="K1" t="str">
            <v>Liste clubs Jura</v>
          </cell>
        </row>
        <row r="2">
          <cell r="A2">
            <v>-90</v>
          </cell>
          <cell r="B2" t="str">
            <v>V5</v>
          </cell>
          <cell r="C2" t="str">
            <v>+18</v>
          </cell>
          <cell r="G2" t="str">
            <v>Avanne Aveney</v>
          </cell>
          <cell r="H2" t="str">
            <v>Arbouans</v>
          </cell>
          <cell r="I2" t="str">
            <v>Belfort Froideval</v>
          </cell>
          <cell r="J2" t="str">
            <v>EM Vesoul</v>
          </cell>
          <cell r="K2" t="str">
            <v>AL Lons</v>
          </cell>
        </row>
        <row r="3">
          <cell r="A3">
            <v>-80</v>
          </cell>
          <cell r="B3" t="str">
            <v>V4</v>
          </cell>
          <cell r="C3" t="str">
            <v>+18</v>
          </cell>
          <cell r="E3" t="str">
            <v>Départemental (Finales)</v>
          </cell>
          <cell r="G3" t="str">
            <v>Baume les Dames</v>
          </cell>
          <cell r="H3" t="str">
            <v>Bavans</v>
          </cell>
          <cell r="I3" t="str">
            <v>Bourogne</v>
          </cell>
          <cell r="J3" t="str">
            <v>Gray</v>
          </cell>
          <cell r="K3" t="str">
            <v>Andelot Sirod</v>
          </cell>
        </row>
        <row r="4">
          <cell r="A4">
            <v>-70</v>
          </cell>
          <cell r="B4" t="str">
            <v>V3</v>
          </cell>
          <cell r="C4" t="str">
            <v>+18</v>
          </cell>
          <cell r="G4" t="str">
            <v>Bouclans</v>
          </cell>
          <cell r="H4" t="str">
            <v>Bourguignon</v>
          </cell>
          <cell r="I4" t="str">
            <v>Châtenois les Forges</v>
          </cell>
          <cell r="J4" t="str">
            <v>Jussey</v>
          </cell>
          <cell r="K4" t="str">
            <v>Asnans Beauvoisin</v>
          </cell>
        </row>
        <row r="5">
          <cell r="A5">
            <v>-60</v>
          </cell>
          <cell r="B5" t="str">
            <v>V2</v>
          </cell>
          <cell r="C5" t="str">
            <v>+18</v>
          </cell>
          <cell r="G5" t="str">
            <v>BRC Besançon</v>
          </cell>
          <cell r="H5" t="str">
            <v>Damprichard</v>
          </cell>
          <cell r="I5" t="str">
            <v>Danjoutin</v>
          </cell>
          <cell r="J5" t="str">
            <v>Lure Clairegoutte</v>
          </cell>
          <cell r="K5" t="str">
            <v>Censeau</v>
          </cell>
        </row>
        <row r="6">
          <cell r="A6">
            <v>-50</v>
          </cell>
          <cell r="B6" t="str">
            <v>V1</v>
          </cell>
          <cell r="C6" t="str">
            <v>+18</v>
          </cell>
          <cell r="G6" t="str">
            <v>Champlive</v>
          </cell>
          <cell r="H6" t="str">
            <v>Fesches le Châtel</v>
          </cell>
          <cell r="I6" t="str">
            <v>Giromagny</v>
          </cell>
          <cell r="J6" t="str">
            <v>Noidans</v>
          </cell>
          <cell r="K6" t="str">
            <v>Conliège</v>
          </cell>
        </row>
        <row r="7">
          <cell r="A7">
            <v>-40</v>
          </cell>
          <cell r="B7" t="str">
            <v>S</v>
          </cell>
          <cell r="C7" t="str">
            <v>+18</v>
          </cell>
          <cell r="G7" t="str">
            <v>Châtillon le Duc</v>
          </cell>
          <cell r="H7" t="str">
            <v>Hérimoncourt</v>
          </cell>
          <cell r="I7" t="str">
            <v>Grandvillars</v>
          </cell>
          <cell r="J7" t="str">
            <v>Port Vaivre</v>
          </cell>
          <cell r="K7" t="str">
            <v>Dampierre</v>
          </cell>
        </row>
        <row r="8">
          <cell r="A8">
            <v>-21</v>
          </cell>
          <cell r="B8" t="str">
            <v>S</v>
          </cell>
          <cell r="C8" t="str">
            <v>+18</v>
          </cell>
          <cell r="G8" t="str">
            <v>Goux les Usiers</v>
          </cell>
          <cell r="H8" t="str">
            <v>L'Isle/Doubs</v>
          </cell>
          <cell r="I8" t="str">
            <v>Lacollonge</v>
          </cell>
          <cell r="J8" t="str">
            <v>Raddon Breuchotte</v>
          </cell>
          <cell r="K8" t="str">
            <v>Dole Foucherans</v>
          </cell>
        </row>
        <row r="9">
          <cell r="A9">
            <v>-20</v>
          </cell>
          <cell r="B9" t="str">
            <v>S</v>
          </cell>
          <cell r="C9" t="str">
            <v>+18</v>
          </cell>
          <cell r="G9" t="str">
            <v>Les Auxons</v>
          </cell>
          <cell r="H9" t="str">
            <v>Maîche</v>
          </cell>
          <cell r="I9" t="str">
            <v>Montbouton</v>
          </cell>
          <cell r="J9" t="str">
            <v>Saulx de Vesoul</v>
          </cell>
          <cell r="K9" t="str">
            <v>Esp. Lons</v>
          </cell>
        </row>
        <row r="10">
          <cell r="A10">
            <v>-19</v>
          </cell>
          <cell r="B10" t="str">
            <v>S</v>
          </cell>
          <cell r="C10" t="str">
            <v>+18</v>
          </cell>
          <cell r="G10" t="str">
            <v>Mamirolle</v>
          </cell>
          <cell r="H10" t="str">
            <v>Mandeure</v>
          </cell>
          <cell r="I10" t="str">
            <v>Réchésy</v>
          </cell>
          <cell r="J10" t="str">
            <v>Servance Mélisey</v>
          </cell>
          <cell r="K10" t="str">
            <v>Gevry</v>
          </cell>
        </row>
        <row r="11">
          <cell r="A11">
            <v>-18</v>
          </cell>
          <cell r="B11" t="str">
            <v>J3</v>
          </cell>
          <cell r="C11" t="str">
            <v>-18</v>
          </cell>
          <cell r="G11" t="str">
            <v>Montrond le Château</v>
          </cell>
          <cell r="H11" t="str">
            <v>Pont de Roide</v>
          </cell>
          <cell r="I11" t="str">
            <v>Valdoie</v>
          </cell>
          <cell r="J11" t="str">
            <v>Sornay</v>
          </cell>
          <cell r="K11" t="str">
            <v>Grand Lons</v>
          </cell>
        </row>
        <row r="12">
          <cell r="A12">
            <v>-17</v>
          </cell>
          <cell r="B12" t="str">
            <v>J2</v>
          </cell>
          <cell r="C12" t="str">
            <v>-18</v>
          </cell>
          <cell r="G12" t="str">
            <v>Morre La Vèze</v>
          </cell>
          <cell r="H12" t="str">
            <v>Seloncourt</v>
          </cell>
          <cell r="I12" t="str">
            <v>Vézelois</v>
          </cell>
          <cell r="J12" t="str">
            <v>St-Loup/Semouse</v>
          </cell>
          <cell r="K12" t="str">
            <v>Jura Morez</v>
          </cell>
        </row>
        <row r="13">
          <cell r="A13">
            <v>-16</v>
          </cell>
          <cell r="B13" t="str">
            <v>J1</v>
          </cell>
          <cell r="C13" t="str">
            <v>-18</v>
          </cell>
          <cell r="G13" t="str">
            <v>Morteau</v>
          </cell>
          <cell r="H13" t="str">
            <v>Sochaux</v>
          </cell>
          <cell r="J13" t="str">
            <v>Val St Eloi</v>
          </cell>
          <cell r="K13" t="str">
            <v>Longchaumois</v>
          </cell>
        </row>
        <row r="14">
          <cell r="A14">
            <v>-15</v>
          </cell>
          <cell r="B14" t="str">
            <v>C2</v>
          </cell>
          <cell r="C14" t="str">
            <v>-15</v>
          </cell>
          <cell r="G14" t="str">
            <v>Ornans</v>
          </cell>
          <cell r="H14" t="str">
            <v>Valentigney</v>
          </cell>
          <cell r="J14" t="str">
            <v>Vauvillers</v>
          </cell>
          <cell r="K14" t="str">
            <v>MJC Dole</v>
          </cell>
        </row>
        <row r="15">
          <cell r="A15">
            <v>-14</v>
          </cell>
          <cell r="B15" t="str">
            <v>C1</v>
          </cell>
          <cell r="C15" t="str">
            <v>-15</v>
          </cell>
          <cell r="G15" t="str">
            <v>Pelousey</v>
          </cell>
          <cell r="J15" t="str">
            <v>Champlitte</v>
          </cell>
          <cell r="K15" t="str">
            <v>Mont ss Vaudrey</v>
          </cell>
        </row>
        <row r="16">
          <cell r="A16">
            <v>-13</v>
          </cell>
          <cell r="B16" t="str">
            <v>M2</v>
          </cell>
          <cell r="C16" t="str">
            <v>-13</v>
          </cell>
          <cell r="G16" t="str">
            <v>Pontarlier</v>
          </cell>
          <cell r="K16" t="str">
            <v>Mouchard</v>
          </cell>
        </row>
        <row r="17">
          <cell r="A17">
            <v>-12</v>
          </cell>
          <cell r="B17" t="str">
            <v>M1</v>
          </cell>
          <cell r="C17" t="str">
            <v>-13</v>
          </cell>
          <cell r="G17" t="str">
            <v>Pouilley Français</v>
          </cell>
          <cell r="K17" t="str">
            <v>Vadans</v>
          </cell>
        </row>
        <row r="18">
          <cell r="A18">
            <v>-11</v>
          </cell>
          <cell r="B18" t="str">
            <v>B2</v>
          </cell>
          <cell r="C18" t="str">
            <v>-11</v>
          </cell>
          <cell r="G18" t="str">
            <v>PS Besançon</v>
          </cell>
          <cell r="K18" t="str">
            <v>Vercia</v>
          </cell>
        </row>
        <row r="19">
          <cell r="A19">
            <v>-10</v>
          </cell>
          <cell r="B19" t="str">
            <v>B1</v>
          </cell>
          <cell r="C19" t="str">
            <v>-11</v>
          </cell>
          <cell r="G19" t="str">
            <v>Roche lez Beaupré</v>
          </cell>
        </row>
        <row r="20">
          <cell r="A20">
            <v>-9</v>
          </cell>
          <cell r="B20" t="str">
            <v>P</v>
          </cell>
          <cell r="C20" t="str">
            <v>-9</v>
          </cell>
          <cell r="G20" t="str">
            <v>Saint Ferjeux</v>
          </cell>
        </row>
        <row r="21">
          <cell r="G21" t="str">
            <v>Saint Vit</v>
          </cell>
        </row>
        <row r="22">
          <cell r="G22" t="str">
            <v>Thise</v>
          </cell>
        </row>
        <row r="23">
          <cell r="A23" t="str">
            <v>Départemental (Criterium)</v>
          </cell>
          <cell r="G23" t="str">
            <v>Torpes Boussières</v>
          </cell>
        </row>
        <row r="24">
          <cell r="A24" t="str">
            <v>Départemental (Finales)</v>
          </cell>
          <cell r="G24" t="str">
            <v>Valdahon</v>
          </cell>
        </row>
        <row r="25">
          <cell r="A25" t="str">
            <v>Franche-Comté</v>
          </cell>
          <cell r="G25" t="str">
            <v>Pouilley les Vignes</v>
          </cell>
        </row>
        <row r="26">
          <cell r="G26" t="str">
            <v>Malcombe Marchaux</v>
          </cell>
        </row>
        <row r="27">
          <cell r="G27" t="str">
            <v>Montferrand</v>
          </cell>
        </row>
        <row r="28">
          <cell r="G28" t="str">
            <v>Orchamps Vennes</v>
          </cell>
        </row>
        <row r="29">
          <cell r="G29" t="str">
            <v>Frasne</v>
          </cell>
        </row>
        <row r="30">
          <cell r="G30" t="str">
            <v>Avoudrey</v>
          </cell>
        </row>
        <row r="31">
          <cell r="G31" t="str">
            <v>La Bousbotte</v>
          </cell>
        </row>
      </sheetData>
      <sheetData sheetId="15"/>
      <sheetData sheetId="16"/>
      <sheetData sheetId="17">
        <row r="1">
          <cell r="C1" t="str">
            <v>Licence</v>
          </cell>
        </row>
        <row r="2">
          <cell r="C2" t="str">
            <v>393609</v>
          </cell>
        </row>
        <row r="3">
          <cell r="C3" t="str">
            <v>394081</v>
          </cell>
        </row>
        <row r="4">
          <cell r="C4" t="str">
            <v>396765</v>
          </cell>
        </row>
        <row r="5">
          <cell r="C5" t="str">
            <v>707006</v>
          </cell>
        </row>
        <row r="6">
          <cell r="C6" t="str">
            <v>707041</v>
          </cell>
        </row>
        <row r="7">
          <cell r="C7" t="str">
            <v>707155</v>
          </cell>
        </row>
        <row r="8">
          <cell r="C8" t="str">
            <v>01188</v>
          </cell>
        </row>
        <row r="9">
          <cell r="C9" t="str">
            <v>0210457</v>
          </cell>
        </row>
        <row r="10">
          <cell r="C10" t="str">
            <v>2110359</v>
          </cell>
        </row>
        <row r="11">
          <cell r="C11" t="str">
            <v>212267</v>
          </cell>
        </row>
        <row r="12">
          <cell r="C12" t="str">
            <v>219094</v>
          </cell>
        </row>
        <row r="13">
          <cell r="C13" t="str">
            <v>2510842</v>
          </cell>
        </row>
        <row r="14">
          <cell r="C14" t="str">
            <v>2510851</v>
          </cell>
        </row>
        <row r="15">
          <cell r="C15" t="str">
            <v>2510930</v>
          </cell>
        </row>
        <row r="16">
          <cell r="C16" t="str">
            <v>2510964</v>
          </cell>
        </row>
        <row r="17">
          <cell r="C17" t="str">
            <v>2511151</v>
          </cell>
        </row>
        <row r="18">
          <cell r="C18" t="str">
            <v>2511546</v>
          </cell>
        </row>
        <row r="19">
          <cell r="C19" t="str">
            <v>2511731</v>
          </cell>
        </row>
        <row r="20">
          <cell r="C20" t="str">
            <v>2511751</v>
          </cell>
        </row>
        <row r="21">
          <cell r="C21" t="str">
            <v>2511816</v>
          </cell>
        </row>
        <row r="22">
          <cell r="C22" t="str">
            <v>2511881</v>
          </cell>
        </row>
        <row r="23">
          <cell r="C23" t="str">
            <v>2511903</v>
          </cell>
        </row>
        <row r="24">
          <cell r="C24" t="str">
            <v>2511905</v>
          </cell>
        </row>
        <row r="25">
          <cell r="C25" t="str">
            <v>2512202</v>
          </cell>
        </row>
        <row r="26">
          <cell r="C26" t="str">
            <v>2512244</v>
          </cell>
        </row>
        <row r="27">
          <cell r="C27" t="str">
            <v>2512289</v>
          </cell>
        </row>
        <row r="28">
          <cell r="C28" t="str">
            <v>2512598</v>
          </cell>
        </row>
        <row r="29">
          <cell r="C29" t="str">
            <v>2512616</v>
          </cell>
        </row>
        <row r="30">
          <cell r="C30" t="str">
            <v>2512822</v>
          </cell>
        </row>
        <row r="31">
          <cell r="C31" t="str">
            <v>2512823</v>
          </cell>
        </row>
        <row r="32">
          <cell r="C32" t="str">
            <v>2512852</v>
          </cell>
        </row>
        <row r="33">
          <cell r="C33" t="str">
            <v>2512953</v>
          </cell>
        </row>
        <row r="34">
          <cell r="C34" t="str">
            <v>2513082</v>
          </cell>
        </row>
        <row r="35">
          <cell r="C35" t="str">
            <v>2513096</v>
          </cell>
        </row>
        <row r="36">
          <cell r="C36" t="str">
            <v>2513133</v>
          </cell>
        </row>
        <row r="37">
          <cell r="C37" t="str">
            <v>2513162</v>
          </cell>
        </row>
        <row r="38">
          <cell r="C38" t="str">
            <v>2513210</v>
          </cell>
        </row>
        <row r="39">
          <cell r="C39" t="str">
            <v>2513230</v>
          </cell>
        </row>
        <row r="40">
          <cell r="C40" t="str">
            <v>2513237</v>
          </cell>
        </row>
        <row r="41">
          <cell r="C41" t="str">
            <v>2513240</v>
          </cell>
        </row>
        <row r="42">
          <cell r="C42" t="str">
            <v>2513241</v>
          </cell>
        </row>
        <row r="43">
          <cell r="C43" t="str">
            <v>2513369</v>
          </cell>
        </row>
        <row r="44">
          <cell r="C44" t="str">
            <v>2513514</v>
          </cell>
        </row>
        <row r="45">
          <cell r="C45" t="str">
            <v>2513528</v>
          </cell>
        </row>
        <row r="46">
          <cell r="C46" t="str">
            <v>2513571</v>
          </cell>
        </row>
        <row r="47">
          <cell r="C47" t="str">
            <v>2513689</v>
          </cell>
        </row>
        <row r="48">
          <cell r="C48" t="str">
            <v>2513807</v>
          </cell>
        </row>
        <row r="49">
          <cell r="C49" t="str">
            <v>2513848</v>
          </cell>
        </row>
        <row r="50">
          <cell r="C50" t="str">
            <v>2513914</v>
          </cell>
        </row>
        <row r="51">
          <cell r="C51" t="str">
            <v>2513942</v>
          </cell>
        </row>
        <row r="52">
          <cell r="C52" t="str">
            <v>2513963</v>
          </cell>
        </row>
        <row r="53">
          <cell r="C53" t="str">
            <v>2513967</v>
          </cell>
        </row>
        <row r="54">
          <cell r="C54" t="str">
            <v>2514004</v>
          </cell>
        </row>
        <row r="55">
          <cell r="C55" t="str">
            <v>2514212</v>
          </cell>
        </row>
        <row r="56">
          <cell r="C56" t="str">
            <v>2514236</v>
          </cell>
        </row>
        <row r="57">
          <cell r="C57" t="str">
            <v>2514245</v>
          </cell>
        </row>
        <row r="58">
          <cell r="C58" t="str">
            <v>2514356</v>
          </cell>
        </row>
        <row r="59">
          <cell r="C59" t="str">
            <v>2514387</v>
          </cell>
        </row>
        <row r="60">
          <cell r="C60" t="str">
            <v>2514390</v>
          </cell>
        </row>
        <row r="61">
          <cell r="C61" t="str">
            <v>2514393</v>
          </cell>
        </row>
        <row r="62">
          <cell r="C62" t="str">
            <v>2514399</v>
          </cell>
        </row>
        <row r="63">
          <cell r="C63" t="str">
            <v>2514442</v>
          </cell>
        </row>
        <row r="64">
          <cell r="C64" t="str">
            <v>2514476</v>
          </cell>
        </row>
        <row r="65">
          <cell r="C65" t="str">
            <v>2514481</v>
          </cell>
        </row>
        <row r="66">
          <cell r="C66" t="str">
            <v>2514520</v>
          </cell>
        </row>
        <row r="67">
          <cell r="C67" t="str">
            <v>2514530</v>
          </cell>
        </row>
        <row r="68">
          <cell r="C68" t="str">
            <v>2514547</v>
          </cell>
        </row>
        <row r="69">
          <cell r="C69" t="str">
            <v>2514569</v>
          </cell>
        </row>
        <row r="70">
          <cell r="C70" t="str">
            <v>2514613</v>
          </cell>
        </row>
        <row r="71">
          <cell r="C71" t="str">
            <v>2514623</v>
          </cell>
        </row>
        <row r="72">
          <cell r="C72" t="str">
            <v>2514635</v>
          </cell>
        </row>
        <row r="73">
          <cell r="C73" t="str">
            <v>2514642</v>
          </cell>
        </row>
        <row r="74">
          <cell r="C74" t="str">
            <v>2514658</v>
          </cell>
        </row>
        <row r="75">
          <cell r="C75" t="str">
            <v>2514659</v>
          </cell>
        </row>
        <row r="76">
          <cell r="C76" t="str">
            <v>2514671</v>
          </cell>
        </row>
        <row r="77">
          <cell r="C77" t="str">
            <v>2514781</v>
          </cell>
        </row>
        <row r="78">
          <cell r="C78" t="str">
            <v>2514817</v>
          </cell>
        </row>
        <row r="79">
          <cell r="C79" t="str">
            <v>2514862</v>
          </cell>
        </row>
        <row r="80">
          <cell r="C80" t="str">
            <v>2514890</v>
          </cell>
        </row>
        <row r="81">
          <cell r="C81" t="str">
            <v>2514934</v>
          </cell>
        </row>
        <row r="82">
          <cell r="C82" t="str">
            <v>2514935</v>
          </cell>
        </row>
        <row r="83">
          <cell r="C83" t="str">
            <v>2514941</v>
          </cell>
        </row>
        <row r="84">
          <cell r="C84" t="str">
            <v>2515010</v>
          </cell>
        </row>
        <row r="85">
          <cell r="C85" t="str">
            <v>2515049</v>
          </cell>
        </row>
        <row r="86">
          <cell r="C86" t="str">
            <v>2515050</v>
          </cell>
        </row>
        <row r="87">
          <cell r="C87" t="str">
            <v>2515065</v>
          </cell>
        </row>
        <row r="88">
          <cell r="C88" t="str">
            <v>2515090</v>
          </cell>
        </row>
        <row r="89">
          <cell r="C89" t="str">
            <v>2515093</v>
          </cell>
        </row>
        <row r="90">
          <cell r="C90" t="str">
            <v>2515109</v>
          </cell>
        </row>
        <row r="91">
          <cell r="C91" t="str">
            <v>2515134</v>
          </cell>
        </row>
        <row r="92">
          <cell r="C92" t="str">
            <v>2515142</v>
          </cell>
        </row>
        <row r="93">
          <cell r="C93" t="str">
            <v>2515151</v>
          </cell>
        </row>
        <row r="94">
          <cell r="C94" t="str">
            <v>2515178</v>
          </cell>
        </row>
        <row r="95">
          <cell r="C95" t="str">
            <v>2515186</v>
          </cell>
        </row>
        <row r="96">
          <cell r="C96" t="str">
            <v>2515205</v>
          </cell>
        </row>
        <row r="97">
          <cell r="C97" t="str">
            <v>2515256</v>
          </cell>
        </row>
        <row r="98">
          <cell r="C98" t="str">
            <v>2515281</v>
          </cell>
        </row>
        <row r="99">
          <cell r="C99" t="str">
            <v>2515308</v>
          </cell>
        </row>
        <row r="100">
          <cell r="C100" t="str">
            <v>2515324</v>
          </cell>
        </row>
        <row r="101">
          <cell r="C101" t="str">
            <v>2515356</v>
          </cell>
        </row>
        <row r="102">
          <cell r="C102" t="str">
            <v>2515403</v>
          </cell>
        </row>
        <row r="103">
          <cell r="C103" t="str">
            <v>2515410</v>
          </cell>
        </row>
        <row r="104">
          <cell r="C104" t="str">
            <v>2515413</v>
          </cell>
        </row>
        <row r="105">
          <cell r="C105" t="str">
            <v>2515418</v>
          </cell>
        </row>
        <row r="106">
          <cell r="C106" t="str">
            <v>2515420</v>
          </cell>
        </row>
        <row r="107">
          <cell r="C107" t="str">
            <v>2515421</v>
          </cell>
        </row>
        <row r="108">
          <cell r="C108" t="str">
            <v>2515432</v>
          </cell>
        </row>
        <row r="109">
          <cell r="C109" t="str">
            <v>2515433</v>
          </cell>
        </row>
        <row r="110">
          <cell r="C110" t="str">
            <v>2515451</v>
          </cell>
        </row>
        <row r="111">
          <cell r="C111" t="str">
            <v>2515453</v>
          </cell>
        </row>
        <row r="112">
          <cell r="C112" t="str">
            <v>2515457</v>
          </cell>
        </row>
        <row r="113">
          <cell r="C113" t="str">
            <v>2515470</v>
          </cell>
        </row>
        <row r="114">
          <cell r="C114" t="str">
            <v>2515472</v>
          </cell>
        </row>
        <row r="115">
          <cell r="C115" t="str">
            <v>2515473</v>
          </cell>
        </row>
        <row r="116">
          <cell r="C116" t="str">
            <v>2515496</v>
          </cell>
        </row>
        <row r="117">
          <cell r="C117" t="str">
            <v>2515501</v>
          </cell>
        </row>
        <row r="118">
          <cell r="C118" t="str">
            <v>2515519</v>
          </cell>
        </row>
        <row r="119">
          <cell r="C119" t="str">
            <v>2515533</v>
          </cell>
        </row>
        <row r="120">
          <cell r="C120" t="str">
            <v>2515541</v>
          </cell>
        </row>
        <row r="121">
          <cell r="C121" t="str">
            <v>2515613</v>
          </cell>
        </row>
        <row r="122">
          <cell r="C122" t="str">
            <v>2515628</v>
          </cell>
        </row>
        <row r="123">
          <cell r="C123" t="str">
            <v>2515633</v>
          </cell>
        </row>
        <row r="124">
          <cell r="C124" t="str">
            <v>2515640</v>
          </cell>
        </row>
        <row r="125">
          <cell r="C125" t="str">
            <v>2515685</v>
          </cell>
        </row>
        <row r="126">
          <cell r="C126" t="str">
            <v>2515716</v>
          </cell>
        </row>
        <row r="127">
          <cell r="C127" t="str">
            <v>2515746</v>
          </cell>
        </row>
        <row r="128">
          <cell r="C128" t="str">
            <v>2515747</v>
          </cell>
        </row>
        <row r="129">
          <cell r="C129" t="str">
            <v>2515755</v>
          </cell>
        </row>
        <row r="130">
          <cell r="C130" t="str">
            <v>2515766</v>
          </cell>
        </row>
        <row r="131">
          <cell r="C131" t="str">
            <v>2515772</v>
          </cell>
        </row>
        <row r="132">
          <cell r="C132" t="str">
            <v>2515799</v>
          </cell>
        </row>
        <row r="133">
          <cell r="C133" t="str">
            <v>2515807</v>
          </cell>
        </row>
        <row r="134">
          <cell r="C134" t="str">
            <v>2515812</v>
          </cell>
        </row>
        <row r="135">
          <cell r="C135" t="str">
            <v>2515820</v>
          </cell>
        </row>
        <row r="136">
          <cell r="C136" t="str">
            <v>2515865</v>
          </cell>
        </row>
        <row r="137">
          <cell r="C137" t="str">
            <v>2515898</v>
          </cell>
        </row>
        <row r="138">
          <cell r="C138" t="str">
            <v>2515912</v>
          </cell>
        </row>
        <row r="139">
          <cell r="C139" t="str">
            <v>2515955</v>
          </cell>
        </row>
        <row r="140">
          <cell r="C140" t="str">
            <v>2515957</v>
          </cell>
        </row>
        <row r="141">
          <cell r="C141" t="str">
            <v>2515972</v>
          </cell>
        </row>
        <row r="142">
          <cell r="C142" t="str">
            <v>2515989</v>
          </cell>
        </row>
        <row r="143">
          <cell r="C143" t="str">
            <v>2516000</v>
          </cell>
        </row>
        <row r="144">
          <cell r="C144" t="str">
            <v>2516008</v>
          </cell>
        </row>
        <row r="145">
          <cell r="C145" t="str">
            <v>2516037</v>
          </cell>
        </row>
        <row r="146">
          <cell r="C146" t="str">
            <v>2516042</v>
          </cell>
        </row>
        <row r="147">
          <cell r="C147" t="str">
            <v>2516043</v>
          </cell>
        </row>
        <row r="148">
          <cell r="C148" t="str">
            <v>2516051</v>
          </cell>
        </row>
        <row r="149">
          <cell r="C149" t="str">
            <v>2516053</v>
          </cell>
        </row>
        <row r="150">
          <cell r="C150" t="str">
            <v>2516065</v>
          </cell>
        </row>
        <row r="151">
          <cell r="C151" t="str">
            <v>2516069</v>
          </cell>
        </row>
        <row r="152">
          <cell r="C152" t="str">
            <v>2516082</v>
          </cell>
        </row>
        <row r="153">
          <cell r="C153" t="str">
            <v>2516084</v>
          </cell>
        </row>
        <row r="154">
          <cell r="C154" t="str">
            <v>2516085</v>
          </cell>
        </row>
        <row r="155">
          <cell r="C155" t="str">
            <v>2516086</v>
          </cell>
        </row>
        <row r="156">
          <cell r="C156" t="str">
            <v>2516090</v>
          </cell>
        </row>
        <row r="157">
          <cell r="C157" t="str">
            <v>2516097</v>
          </cell>
        </row>
        <row r="158">
          <cell r="C158" t="str">
            <v>2516109</v>
          </cell>
        </row>
        <row r="159">
          <cell r="C159" t="str">
            <v>2516114</v>
          </cell>
        </row>
        <row r="160">
          <cell r="C160" t="str">
            <v>2516115</v>
          </cell>
        </row>
        <row r="161">
          <cell r="C161" t="str">
            <v>2516116</v>
          </cell>
        </row>
        <row r="162">
          <cell r="C162" t="str">
            <v>2516118</v>
          </cell>
        </row>
        <row r="163">
          <cell r="C163" t="str">
            <v>2516119</v>
          </cell>
        </row>
        <row r="164">
          <cell r="C164" t="str">
            <v>2516124</v>
          </cell>
        </row>
        <row r="165">
          <cell r="C165" t="str">
            <v>2516126</v>
          </cell>
        </row>
        <row r="166">
          <cell r="C166" t="str">
            <v>2516129</v>
          </cell>
        </row>
        <row r="167">
          <cell r="C167" t="str">
            <v>2516136</v>
          </cell>
        </row>
        <row r="168">
          <cell r="C168" t="str">
            <v>2516143</v>
          </cell>
        </row>
        <row r="169">
          <cell r="C169" t="str">
            <v>2516164</v>
          </cell>
        </row>
        <row r="170">
          <cell r="C170" t="str">
            <v>2516165</v>
          </cell>
        </row>
        <row r="171">
          <cell r="C171" t="str">
            <v>2516166</v>
          </cell>
        </row>
        <row r="172">
          <cell r="C172" t="str">
            <v>2516167</v>
          </cell>
        </row>
        <row r="173">
          <cell r="C173" t="str">
            <v>2516199</v>
          </cell>
        </row>
        <row r="174">
          <cell r="C174" t="str">
            <v>2516226</v>
          </cell>
        </row>
        <row r="175">
          <cell r="C175" t="str">
            <v>2516246</v>
          </cell>
        </row>
        <row r="176">
          <cell r="C176" t="str">
            <v>2516258</v>
          </cell>
        </row>
        <row r="177">
          <cell r="C177" t="str">
            <v>2516259</v>
          </cell>
        </row>
        <row r="178">
          <cell r="C178" t="str">
            <v>2516267</v>
          </cell>
        </row>
        <row r="179">
          <cell r="C179" t="str">
            <v>2516279</v>
          </cell>
        </row>
        <row r="180">
          <cell r="C180" t="str">
            <v>2516282</v>
          </cell>
        </row>
        <row r="181">
          <cell r="C181" t="str">
            <v>2516283</v>
          </cell>
        </row>
        <row r="182">
          <cell r="C182" t="str">
            <v>2516286</v>
          </cell>
        </row>
        <row r="183">
          <cell r="C183" t="str">
            <v>2516287</v>
          </cell>
        </row>
        <row r="184">
          <cell r="C184" t="str">
            <v>2516288</v>
          </cell>
        </row>
        <row r="185">
          <cell r="C185" t="str">
            <v>2516293</v>
          </cell>
        </row>
        <row r="186">
          <cell r="C186" t="str">
            <v>2516302</v>
          </cell>
        </row>
        <row r="187">
          <cell r="C187" t="str">
            <v>2516303</v>
          </cell>
        </row>
        <row r="188">
          <cell r="C188" t="str">
            <v>2516304</v>
          </cell>
        </row>
        <row r="189">
          <cell r="C189" t="str">
            <v>2516305</v>
          </cell>
        </row>
        <row r="190">
          <cell r="C190" t="str">
            <v>2516308</v>
          </cell>
        </row>
        <row r="191">
          <cell r="C191" t="str">
            <v>2516310</v>
          </cell>
        </row>
        <row r="192">
          <cell r="C192" t="str">
            <v>2516312</v>
          </cell>
        </row>
        <row r="193">
          <cell r="C193" t="str">
            <v>2516321</v>
          </cell>
        </row>
        <row r="194">
          <cell r="C194" t="str">
            <v>2516327</v>
          </cell>
        </row>
        <row r="195">
          <cell r="C195" t="str">
            <v>2516356</v>
          </cell>
        </row>
        <row r="196">
          <cell r="C196" t="str">
            <v>2516362</v>
          </cell>
        </row>
        <row r="197">
          <cell r="C197" t="str">
            <v>2516363</v>
          </cell>
        </row>
        <row r="198">
          <cell r="C198" t="str">
            <v>2516364</v>
          </cell>
        </row>
        <row r="199">
          <cell r="C199" t="str">
            <v>2516366</v>
          </cell>
        </row>
        <row r="200">
          <cell r="C200" t="str">
            <v>2516367</v>
          </cell>
        </row>
        <row r="201">
          <cell r="C201" t="str">
            <v>2516369</v>
          </cell>
        </row>
        <row r="202">
          <cell r="C202" t="str">
            <v>2516373</v>
          </cell>
        </row>
        <row r="203">
          <cell r="C203" t="str">
            <v>2516374</v>
          </cell>
        </row>
        <row r="204">
          <cell r="C204" t="str">
            <v>2516384</v>
          </cell>
        </row>
        <row r="205">
          <cell r="C205" t="str">
            <v>2516385</v>
          </cell>
        </row>
        <row r="206">
          <cell r="C206" t="str">
            <v>2516386</v>
          </cell>
        </row>
        <row r="207">
          <cell r="C207" t="str">
            <v>2516389</v>
          </cell>
        </row>
        <row r="208">
          <cell r="C208" t="str">
            <v>2516390</v>
          </cell>
        </row>
        <row r="209">
          <cell r="C209" t="str">
            <v>2516392</v>
          </cell>
        </row>
        <row r="210">
          <cell r="C210" t="str">
            <v>2516399</v>
          </cell>
        </row>
        <row r="211">
          <cell r="C211" t="str">
            <v>2516402</v>
          </cell>
        </row>
        <row r="212">
          <cell r="C212" t="str">
            <v>2516407</v>
          </cell>
        </row>
        <row r="213">
          <cell r="C213" t="str">
            <v>2516409</v>
          </cell>
        </row>
        <row r="214">
          <cell r="C214" t="str">
            <v>2516410</v>
          </cell>
        </row>
        <row r="215">
          <cell r="C215" t="str">
            <v>2516414</v>
          </cell>
        </row>
        <row r="216">
          <cell r="C216" t="str">
            <v>2516423</v>
          </cell>
        </row>
        <row r="217">
          <cell r="C217" t="str">
            <v>2516434</v>
          </cell>
        </row>
        <row r="218">
          <cell r="C218" t="str">
            <v>2516437</v>
          </cell>
        </row>
        <row r="219">
          <cell r="C219" t="str">
            <v>2516446</v>
          </cell>
        </row>
        <row r="220">
          <cell r="C220" t="str">
            <v>2516447</v>
          </cell>
        </row>
        <row r="221">
          <cell r="C221" t="str">
            <v>2516452</v>
          </cell>
        </row>
        <row r="222">
          <cell r="C222" t="str">
            <v>2516453</v>
          </cell>
        </row>
        <row r="223">
          <cell r="C223" t="str">
            <v>2516454</v>
          </cell>
        </row>
        <row r="224">
          <cell r="C224" t="str">
            <v>2516455</v>
          </cell>
        </row>
        <row r="225">
          <cell r="C225" t="str">
            <v>2516457</v>
          </cell>
        </row>
        <row r="226">
          <cell r="C226" t="str">
            <v>2516458</v>
          </cell>
        </row>
        <row r="227">
          <cell r="C227" t="str">
            <v>2516470</v>
          </cell>
        </row>
        <row r="228">
          <cell r="C228" t="str">
            <v>2516475</v>
          </cell>
        </row>
        <row r="229">
          <cell r="C229" t="str">
            <v>2516476</v>
          </cell>
        </row>
        <row r="230">
          <cell r="C230" t="str">
            <v>2516479</v>
          </cell>
        </row>
        <row r="231">
          <cell r="C231" t="str">
            <v>2516480</v>
          </cell>
        </row>
        <row r="232">
          <cell r="C232" t="str">
            <v>2516484</v>
          </cell>
        </row>
        <row r="233">
          <cell r="C233" t="str">
            <v>2516487</v>
          </cell>
        </row>
        <row r="234">
          <cell r="C234" t="str">
            <v>2516489</v>
          </cell>
        </row>
        <row r="235">
          <cell r="C235" t="str">
            <v>2516490</v>
          </cell>
        </row>
        <row r="236">
          <cell r="C236" t="str">
            <v>2516491</v>
          </cell>
        </row>
        <row r="237">
          <cell r="C237" t="str">
            <v>2516492</v>
          </cell>
        </row>
        <row r="238">
          <cell r="C238" t="str">
            <v>2516495</v>
          </cell>
        </row>
        <row r="239">
          <cell r="C239" t="str">
            <v>2516499</v>
          </cell>
        </row>
        <row r="240">
          <cell r="C240" t="str">
            <v>2516500</v>
          </cell>
        </row>
        <row r="241">
          <cell r="C241" t="str">
            <v>2516501</v>
          </cell>
        </row>
        <row r="242">
          <cell r="C242" t="str">
            <v>2516502</v>
          </cell>
        </row>
        <row r="243">
          <cell r="C243" t="str">
            <v>2516509</v>
          </cell>
        </row>
        <row r="244">
          <cell r="C244" t="str">
            <v>2516515</v>
          </cell>
        </row>
        <row r="245">
          <cell r="C245" t="str">
            <v>2516517</v>
          </cell>
        </row>
        <row r="246">
          <cell r="C246" t="str">
            <v>2516518</v>
          </cell>
        </row>
        <row r="247">
          <cell r="C247" t="str">
            <v>2516532</v>
          </cell>
        </row>
        <row r="248">
          <cell r="C248" t="str">
            <v>2516533</v>
          </cell>
        </row>
        <row r="249">
          <cell r="C249" t="str">
            <v>2516534</v>
          </cell>
        </row>
        <row r="250">
          <cell r="C250" t="str">
            <v>2516538</v>
          </cell>
        </row>
        <row r="251">
          <cell r="C251" t="str">
            <v>2516546</v>
          </cell>
        </row>
        <row r="252">
          <cell r="C252" t="str">
            <v>2516553</v>
          </cell>
        </row>
        <row r="253">
          <cell r="C253" t="str">
            <v>2516580</v>
          </cell>
        </row>
        <row r="254">
          <cell r="C254" t="str">
            <v>2516593</v>
          </cell>
        </row>
        <row r="255">
          <cell r="C255" t="str">
            <v>2516596</v>
          </cell>
        </row>
        <row r="256">
          <cell r="C256" t="str">
            <v>2516606</v>
          </cell>
        </row>
        <row r="257">
          <cell r="C257" t="str">
            <v>2516608</v>
          </cell>
        </row>
        <row r="258">
          <cell r="C258" t="str">
            <v>2516620</v>
          </cell>
        </row>
        <row r="259">
          <cell r="C259" t="str">
            <v>2516625</v>
          </cell>
        </row>
        <row r="260">
          <cell r="C260" t="str">
            <v>2516646</v>
          </cell>
        </row>
        <row r="261">
          <cell r="C261" t="str">
            <v>2516669</v>
          </cell>
        </row>
        <row r="262">
          <cell r="C262" t="str">
            <v>2516673</v>
          </cell>
        </row>
        <row r="263">
          <cell r="C263" t="str">
            <v>2516674</v>
          </cell>
        </row>
        <row r="264">
          <cell r="C264" t="str">
            <v>2516693</v>
          </cell>
        </row>
        <row r="265">
          <cell r="C265" t="str">
            <v>2516697</v>
          </cell>
        </row>
        <row r="266">
          <cell r="C266" t="str">
            <v>2516705</v>
          </cell>
        </row>
        <row r="267">
          <cell r="C267" t="str">
            <v>2516722</v>
          </cell>
        </row>
        <row r="268">
          <cell r="C268" t="str">
            <v>2516733</v>
          </cell>
        </row>
        <row r="269">
          <cell r="C269" t="str">
            <v>2516739</v>
          </cell>
        </row>
        <row r="270">
          <cell r="C270" t="str">
            <v>2516744</v>
          </cell>
        </row>
        <row r="271">
          <cell r="C271" t="str">
            <v>2516745</v>
          </cell>
        </row>
        <row r="272">
          <cell r="C272" t="str">
            <v>2516746</v>
          </cell>
        </row>
        <row r="273">
          <cell r="C273" t="str">
            <v>2516755</v>
          </cell>
        </row>
        <row r="274">
          <cell r="C274" t="str">
            <v>2516761</v>
          </cell>
        </row>
        <row r="275">
          <cell r="C275" t="str">
            <v>2516763</v>
          </cell>
        </row>
        <row r="276">
          <cell r="C276" t="str">
            <v>2516767</v>
          </cell>
        </row>
        <row r="277">
          <cell r="C277" t="str">
            <v>2516768</v>
          </cell>
        </row>
        <row r="278">
          <cell r="C278" t="str">
            <v>2516769</v>
          </cell>
        </row>
        <row r="279">
          <cell r="C279" t="str">
            <v>2516770</v>
          </cell>
        </row>
        <row r="280">
          <cell r="C280" t="str">
            <v>2516771</v>
          </cell>
        </row>
        <row r="281">
          <cell r="C281" t="str">
            <v>2516772</v>
          </cell>
        </row>
        <row r="282">
          <cell r="C282" t="str">
            <v>2516773</v>
          </cell>
        </row>
        <row r="283">
          <cell r="C283" t="str">
            <v>2516775</v>
          </cell>
        </row>
        <row r="284">
          <cell r="C284" t="str">
            <v>2516776</v>
          </cell>
        </row>
        <row r="285">
          <cell r="C285" t="str">
            <v>2516777</v>
          </cell>
        </row>
        <row r="286">
          <cell r="C286" t="str">
            <v>2516778</v>
          </cell>
        </row>
        <row r="287">
          <cell r="C287" t="str">
            <v>2516780</v>
          </cell>
        </row>
        <row r="288">
          <cell r="C288" t="str">
            <v>2516781</v>
          </cell>
        </row>
        <row r="289">
          <cell r="C289" t="str">
            <v>2516782</v>
          </cell>
        </row>
        <row r="290">
          <cell r="C290" t="str">
            <v>2516783</v>
          </cell>
        </row>
        <row r="291">
          <cell r="C291" t="str">
            <v>2516788</v>
          </cell>
        </row>
        <row r="292">
          <cell r="C292" t="str">
            <v>2516789</v>
          </cell>
        </row>
        <row r="293">
          <cell r="C293" t="str">
            <v>2516791</v>
          </cell>
        </row>
        <row r="294">
          <cell r="C294" t="str">
            <v>2516807</v>
          </cell>
        </row>
        <row r="295">
          <cell r="C295" t="str">
            <v>2516808</v>
          </cell>
        </row>
        <row r="296">
          <cell r="C296" t="str">
            <v>2516809</v>
          </cell>
        </row>
        <row r="297">
          <cell r="C297" t="str">
            <v>2516811</v>
          </cell>
        </row>
        <row r="298">
          <cell r="C298" t="str">
            <v>2516812</v>
          </cell>
        </row>
        <row r="299">
          <cell r="C299" t="str">
            <v>2516817</v>
          </cell>
        </row>
        <row r="300">
          <cell r="C300" t="str">
            <v>2516818</v>
          </cell>
        </row>
        <row r="301">
          <cell r="C301" t="str">
            <v>2516823</v>
          </cell>
        </row>
        <row r="302">
          <cell r="C302" t="str">
            <v>2516831</v>
          </cell>
        </row>
        <row r="303">
          <cell r="C303" t="str">
            <v>2516832</v>
          </cell>
        </row>
        <row r="304">
          <cell r="C304" t="str">
            <v>2516833</v>
          </cell>
        </row>
        <row r="305">
          <cell r="C305" t="str">
            <v>2516837</v>
          </cell>
        </row>
        <row r="306">
          <cell r="C306" t="str">
            <v>2516838</v>
          </cell>
        </row>
        <row r="307">
          <cell r="C307" t="str">
            <v>2516842</v>
          </cell>
        </row>
        <row r="308">
          <cell r="C308" t="str">
            <v>2516864</v>
          </cell>
        </row>
        <row r="309">
          <cell r="C309" t="str">
            <v>2516865</v>
          </cell>
        </row>
        <row r="310">
          <cell r="C310" t="str">
            <v>2516866</v>
          </cell>
        </row>
        <row r="311">
          <cell r="C311" t="str">
            <v>2516872</v>
          </cell>
        </row>
        <row r="312">
          <cell r="C312" t="str">
            <v>2516876</v>
          </cell>
        </row>
        <row r="313">
          <cell r="C313" t="str">
            <v>2516878</v>
          </cell>
        </row>
        <row r="314">
          <cell r="C314" t="str">
            <v>2516885</v>
          </cell>
        </row>
        <row r="315">
          <cell r="C315" t="str">
            <v>2516913</v>
          </cell>
        </row>
        <row r="316">
          <cell r="C316" t="str">
            <v>2516915</v>
          </cell>
        </row>
        <row r="317">
          <cell r="C317" t="str">
            <v>2516938</v>
          </cell>
        </row>
        <row r="318">
          <cell r="C318" t="str">
            <v>2516951</v>
          </cell>
        </row>
        <row r="319">
          <cell r="C319" t="str">
            <v>2516983</v>
          </cell>
        </row>
        <row r="320">
          <cell r="C320" t="str">
            <v>2516995</v>
          </cell>
        </row>
        <row r="321">
          <cell r="C321" t="str">
            <v>2516997</v>
          </cell>
        </row>
        <row r="322">
          <cell r="C322" t="str">
            <v>2516998</v>
          </cell>
        </row>
        <row r="323">
          <cell r="C323" t="str">
            <v>2517049</v>
          </cell>
        </row>
        <row r="324">
          <cell r="C324" t="str">
            <v>253310</v>
          </cell>
        </row>
        <row r="325">
          <cell r="C325" t="str">
            <v>254154</v>
          </cell>
        </row>
        <row r="326">
          <cell r="C326" t="str">
            <v>254963</v>
          </cell>
        </row>
        <row r="327">
          <cell r="C327" t="str">
            <v>256918</v>
          </cell>
        </row>
        <row r="328">
          <cell r="C328" t="str">
            <v>257085</v>
          </cell>
        </row>
        <row r="329">
          <cell r="C329" t="str">
            <v>257399</v>
          </cell>
        </row>
        <row r="330">
          <cell r="C330" t="str">
            <v>257565</v>
          </cell>
        </row>
        <row r="331">
          <cell r="C331" t="str">
            <v>258492</v>
          </cell>
        </row>
        <row r="332">
          <cell r="C332" t="str">
            <v>258591</v>
          </cell>
        </row>
        <row r="333">
          <cell r="C333" t="str">
            <v>258763</v>
          </cell>
        </row>
        <row r="334">
          <cell r="C334" t="str">
            <v>25956</v>
          </cell>
        </row>
        <row r="335">
          <cell r="C335" t="str">
            <v>259778</v>
          </cell>
        </row>
        <row r="336">
          <cell r="C336" t="str">
            <v>259845</v>
          </cell>
        </row>
        <row r="337">
          <cell r="C337" t="str">
            <v>259865</v>
          </cell>
        </row>
        <row r="338">
          <cell r="C338" t="str">
            <v>259895</v>
          </cell>
        </row>
        <row r="339">
          <cell r="C339" t="str">
            <v>259910</v>
          </cell>
        </row>
        <row r="340">
          <cell r="C340" t="str">
            <v>2927372</v>
          </cell>
        </row>
        <row r="341">
          <cell r="C341" t="str">
            <v>305723</v>
          </cell>
        </row>
        <row r="342">
          <cell r="C342" t="str">
            <v>307295</v>
          </cell>
        </row>
        <row r="343">
          <cell r="C343" t="str">
            <v>3416670</v>
          </cell>
        </row>
        <row r="344">
          <cell r="C344" t="str">
            <v>365252</v>
          </cell>
        </row>
        <row r="345">
          <cell r="C345" t="str">
            <v>392696</v>
          </cell>
        </row>
        <row r="346">
          <cell r="C346" t="str">
            <v>392742</v>
          </cell>
        </row>
        <row r="347">
          <cell r="C347" t="str">
            <v>392788</v>
          </cell>
        </row>
        <row r="348">
          <cell r="C348" t="str">
            <v>393128</v>
          </cell>
        </row>
        <row r="349">
          <cell r="C349" t="str">
            <v>393575</v>
          </cell>
        </row>
        <row r="350">
          <cell r="C350" t="str">
            <v>393621</v>
          </cell>
        </row>
        <row r="351">
          <cell r="C351" t="str">
            <v>393759</v>
          </cell>
        </row>
        <row r="352">
          <cell r="C352" t="str">
            <v>393795</v>
          </cell>
        </row>
        <row r="353">
          <cell r="C353" t="str">
            <v>393819</v>
          </cell>
        </row>
        <row r="354">
          <cell r="C354" t="str">
            <v>393891</v>
          </cell>
        </row>
        <row r="355">
          <cell r="C355" t="str">
            <v>393944</v>
          </cell>
        </row>
        <row r="356">
          <cell r="C356" t="str">
            <v>393952</v>
          </cell>
        </row>
        <row r="357">
          <cell r="C357" t="str">
            <v>394010</v>
          </cell>
        </row>
        <row r="358">
          <cell r="C358" t="str">
            <v>394078</v>
          </cell>
        </row>
        <row r="359">
          <cell r="C359" t="str">
            <v>394521</v>
          </cell>
        </row>
        <row r="360">
          <cell r="C360" t="str">
            <v>394524</v>
          </cell>
        </row>
        <row r="361">
          <cell r="C361" t="str">
            <v>394684</v>
          </cell>
        </row>
        <row r="362">
          <cell r="C362" t="str">
            <v>394740</v>
          </cell>
        </row>
        <row r="363">
          <cell r="C363" t="str">
            <v>394954</v>
          </cell>
        </row>
        <row r="364">
          <cell r="C364" t="str">
            <v>394994</v>
          </cell>
        </row>
        <row r="365">
          <cell r="C365" t="str">
            <v>395167</v>
          </cell>
        </row>
        <row r="366">
          <cell r="C366" t="str">
            <v>395299</v>
          </cell>
        </row>
        <row r="367">
          <cell r="C367" t="str">
            <v>395477</v>
          </cell>
        </row>
        <row r="368">
          <cell r="C368" t="str">
            <v>395515</v>
          </cell>
        </row>
        <row r="369">
          <cell r="C369" t="str">
            <v>395578</v>
          </cell>
        </row>
        <row r="370">
          <cell r="C370" t="str">
            <v>395648</v>
          </cell>
        </row>
        <row r="371">
          <cell r="C371" t="str">
            <v>395741</v>
          </cell>
        </row>
        <row r="372">
          <cell r="C372" t="str">
            <v>395742</v>
          </cell>
        </row>
        <row r="373">
          <cell r="C373" t="str">
            <v>395746</v>
          </cell>
        </row>
        <row r="374">
          <cell r="C374" t="str">
            <v>395749</v>
          </cell>
        </row>
        <row r="375">
          <cell r="C375" t="str">
            <v>395756</v>
          </cell>
        </row>
        <row r="376">
          <cell r="C376" t="str">
            <v>395770</v>
          </cell>
        </row>
        <row r="377">
          <cell r="C377" t="str">
            <v>395788</v>
          </cell>
        </row>
        <row r="378">
          <cell r="C378" t="str">
            <v>395793</v>
          </cell>
        </row>
        <row r="379">
          <cell r="C379" t="str">
            <v>395801</v>
          </cell>
        </row>
        <row r="380">
          <cell r="C380" t="str">
            <v>395932</v>
          </cell>
        </row>
        <row r="381">
          <cell r="C381" t="str">
            <v>395933</v>
          </cell>
        </row>
        <row r="382">
          <cell r="C382" t="str">
            <v>395934</v>
          </cell>
        </row>
        <row r="383">
          <cell r="C383" t="str">
            <v>395956</v>
          </cell>
        </row>
        <row r="384">
          <cell r="C384" t="str">
            <v>395984</v>
          </cell>
        </row>
        <row r="385">
          <cell r="C385" t="str">
            <v>396044</v>
          </cell>
        </row>
        <row r="386">
          <cell r="C386" t="str">
            <v>396095</v>
          </cell>
        </row>
        <row r="387">
          <cell r="C387" t="str">
            <v>396102</v>
          </cell>
        </row>
        <row r="388">
          <cell r="C388" t="str">
            <v>396158</v>
          </cell>
        </row>
        <row r="389">
          <cell r="C389" t="str">
            <v>396166</v>
          </cell>
        </row>
        <row r="390">
          <cell r="C390" t="str">
            <v>396180</v>
          </cell>
        </row>
        <row r="391">
          <cell r="C391" t="str">
            <v>396181</v>
          </cell>
        </row>
        <row r="392">
          <cell r="C392" t="str">
            <v>396190</v>
          </cell>
        </row>
        <row r="393">
          <cell r="C393" t="str">
            <v>396193</v>
          </cell>
        </row>
        <row r="394">
          <cell r="C394" t="str">
            <v>396194</v>
          </cell>
        </row>
        <row r="395">
          <cell r="C395" t="str">
            <v>396222</v>
          </cell>
        </row>
        <row r="396">
          <cell r="C396" t="str">
            <v>396226</v>
          </cell>
        </row>
        <row r="397">
          <cell r="C397" t="str">
            <v>396230</v>
          </cell>
        </row>
        <row r="398">
          <cell r="C398" t="str">
            <v>396233</v>
          </cell>
        </row>
        <row r="399">
          <cell r="C399" t="str">
            <v>396274</v>
          </cell>
        </row>
        <row r="400">
          <cell r="C400" t="str">
            <v>396282</v>
          </cell>
        </row>
        <row r="401">
          <cell r="C401" t="str">
            <v>396283</v>
          </cell>
        </row>
        <row r="402">
          <cell r="C402" t="str">
            <v>396331</v>
          </cell>
        </row>
        <row r="403">
          <cell r="C403" t="str">
            <v>396451</v>
          </cell>
        </row>
        <row r="404">
          <cell r="C404" t="str">
            <v>396460</v>
          </cell>
        </row>
        <row r="405">
          <cell r="C405" t="str">
            <v>396466</v>
          </cell>
        </row>
        <row r="406">
          <cell r="C406" t="str">
            <v>396472</v>
          </cell>
        </row>
        <row r="407">
          <cell r="C407" t="str">
            <v>396496</v>
          </cell>
        </row>
        <row r="408">
          <cell r="C408" t="str">
            <v>396497</v>
          </cell>
        </row>
        <row r="409">
          <cell r="C409" t="str">
            <v>396504</v>
          </cell>
        </row>
        <row r="410">
          <cell r="C410" t="str">
            <v>396509</v>
          </cell>
        </row>
        <row r="411">
          <cell r="C411" t="str">
            <v>396516</v>
          </cell>
        </row>
        <row r="412">
          <cell r="C412" t="str">
            <v>396526</v>
          </cell>
        </row>
        <row r="413">
          <cell r="C413" t="str">
            <v>396553</v>
          </cell>
        </row>
        <row r="414">
          <cell r="C414" t="str">
            <v>396578</v>
          </cell>
        </row>
        <row r="415">
          <cell r="C415" t="str">
            <v>396579</v>
          </cell>
        </row>
        <row r="416">
          <cell r="C416" t="str">
            <v>396583</v>
          </cell>
        </row>
        <row r="417">
          <cell r="C417" t="str">
            <v>396599</v>
          </cell>
        </row>
        <row r="418">
          <cell r="C418" t="str">
            <v>396602</v>
          </cell>
        </row>
        <row r="419">
          <cell r="C419" t="str">
            <v>396609</v>
          </cell>
        </row>
        <row r="420">
          <cell r="C420" t="str">
            <v>396624</v>
          </cell>
        </row>
        <row r="421">
          <cell r="C421" t="str">
            <v>396638</v>
          </cell>
        </row>
        <row r="422">
          <cell r="C422" t="str">
            <v>396640</v>
          </cell>
        </row>
        <row r="423">
          <cell r="C423" t="str">
            <v>396641</v>
          </cell>
        </row>
        <row r="424">
          <cell r="C424" t="str">
            <v>396642</v>
          </cell>
        </row>
        <row r="425">
          <cell r="C425" t="str">
            <v>396650</v>
          </cell>
        </row>
        <row r="426">
          <cell r="C426" t="str">
            <v>396654</v>
          </cell>
        </row>
        <row r="427">
          <cell r="C427" t="str">
            <v>396655</v>
          </cell>
        </row>
        <row r="428">
          <cell r="C428" t="str">
            <v>396658</v>
          </cell>
        </row>
        <row r="429">
          <cell r="C429" t="str">
            <v>396659</v>
          </cell>
        </row>
        <row r="430">
          <cell r="C430" t="str">
            <v>396702</v>
          </cell>
        </row>
        <row r="431">
          <cell r="C431" t="str">
            <v>396713</v>
          </cell>
        </row>
        <row r="432">
          <cell r="C432" t="str">
            <v>396748</v>
          </cell>
        </row>
        <row r="433">
          <cell r="C433" t="str">
            <v>396762</v>
          </cell>
        </row>
        <row r="434">
          <cell r="C434" t="str">
            <v>396780</v>
          </cell>
        </row>
        <row r="435">
          <cell r="C435" t="str">
            <v>417588</v>
          </cell>
        </row>
        <row r="436">
          <cell r="C436" t="str">
            <v>517391</v>
          </cell>
        </row>
        <row r="437">
          <cell r="C437" t="str">
            <v>5420947</v>
          </cell>
        </row>
        <row r="438">
          <cell r="C438" t="str">
            <v>5612304</v>
          </cell>
        </row>
        <row r="439">
          <cell r="C439" t="str">
            <v>5615489</v>
          </cell>
        </row>
        <row r="440">
          <cell r="C440" t="str">
            <v>5967771</v>
          </cell>
        </row>
        <row r="441">
          <cell r="C441" t="str">
            <v>6943034</v>
          </cell>
        </row>
        <row r="442">
          <cell r="C442" t="str">
            <v>701436</v>
          </cell>
        </row>
        <row r="443">
          <cell r="C443" t="str">
            <v>702452</v>
          </cell>
        </row>
        <row r="444">
          <cell r="C444" t="str">
            <v>703072</v>
          </cell>
        </row>
        <row r="445">
          <cell r="C445" t="str">
            <v>703307</v>
          </cell>
        </row>
        <row r="446">
          <cell r="C446" t="str">
            <v>703554</v>
          </cell>
        </row>
        <row r="447">
          <cell r="C447" t="str">
            <v>703604</v>
          </cell>
        </row>
        <row r="448">
          <cell r="C448" t="str">
            <v>703915</v>
          </cell>
        </row>
        <row r="449">
          <cell r="C449" t="str">
            <v>703973</v>
          </cell>
        </row>
        <row r="450">
          <cell r="C450" t="str">
            <v>703988</v>
          </cell>
        </row>
        <row r="451">
          <cell r="C451" t="str">
            <v>704044</v>
          </cell>
        </row>
        <row r="452">
          <cell r="C452" t="str">
            <v>704123</v>
          </cell>
        </row>
        <row r="453">
          <cell r="C453" t="str">
            <v>704230</v>
          </cell>
        </row>
        <row r="454">
          <cell r="C454" t="str">
            <v>704322</v>
          </cell>
        </row>
        <row r="455">
          <cell r="C455" t="str">
            <v>704323</v>
          </cell>
        </row>
        <row r="456">
          <cell r="C456" t="str">
            <v>704448</v>
          </cell>
        </row>
        <row r="457">
          <cell r="C457" t="str">
            <v>704486</v>
          </cell>
        </row>
        <row r="458">
          <cell r="C458" t="str">
            <v>704545</v>
          </cell>
        </row>
        <row r="459">
          <cell r="C459" t="str">
            <v>704749</v>
          </cell>
        </row>
        <row r="460">
          <cell r="C460" t="str">
            <v>704785</v>
          </cell>
        </row>
        <row r="461">
          <cell r="C461" t="str">
            <v>704792</v>
          </cell>
        </row>
        <row r="462">
          <cell r="C462" t="str">
            <v>704804</v>
          </cell>
        </row>
        <row r="463">
          <cell r="C463" t="str">
            <v>704912</v>
          </cell>
        </row>
        <row r="464">
          <cell r="C464" t="str">
            <v>704913</v>
          </cell>
        </row>
        <row r="465">
          <cell r="C465" t="str">
            <v>705063</v>
          </cell>
        </row>
        <row r="466">
          <cell r="C466" t="str">
            <v>705076</v>
          </cell>
        </row>
        <row r="467">
          <cell r="C467" t="str">
            <v>705088</v>
          </cell>
        </row>
        <row r="468">
          <cell r="C468" t="str">
            <v>705141</v>
          </cell>
        </row>
        <row r="469">
          <cell r="C469" t="str">
            <v>705165</v>
          </cell>
        </row>
        <row r="470">
          <cell r="C470" t="str">
            <v>705498</v>
          </cell>
        </row>
        <row r="471">
          <cell r="C471" t="str">
            <v>705499</v>
          </cell>
        </row>
        <row r="472">
          <cell r="C472" t="str">
            <v>705501</v>
          </cell>
        </row>
        <row r="473">
          <cell r="C473" t="str">
            <v>705576</v>
          </cell>
        </row>
        <row r="474">
          <cell r="C474" t="str">
            <v>705584</v>
          </cell>
        </row>
        <row r="475">
          <cell r="C475" t="str">
            <v>706010</v>
          </cell>
        </row>
        <row r="476">
          <cell r="C476" t="str">
            <v>706034</v>
          </cell>
        </row>
        <row r="477">
          <cell r="C477" t="str">
            <v>706043</v>
          </cell>
        </row>
        <row r="478">
          <cell r="C478" t="str">
            <v>706352</v>
          </cell>
        </row>
        <row r="479">
          <cell r="C479" t="str">
            <v>706355</v>
          </cell>
        </row>
        <row r="480">
          <cell r="C480" t="str">
            <v>706423</v>
          </cell>
        </row>
        <row r="481">
          <cell r="C481" t="str">
            <v>706424</v>
          </cell>
        </row>
        <row r="482">
          <cell r="C482" t="str">
            <v>706427</v>
          </cell>
        </row>
        <row r="483">
          <cell r="C483" t="str">
            <v>706458</v>
          </cell>
        </row>
        <row r="484">
          <cell r="C484" t="str">
            <v>706467</v>
          </cell>
        </row>
        <row r="485">
          <cell r="C485" t="str">
            <v>706480</v>
          </cell>
        </row>
        <row r="486">
          <cell r="C486" t="str">
            <v>706495</v>
          </cell>
        </row>
        <row r="487">
          <cell r="C487" t="str">
            <v>706519</v>
          </cell>
        </row>
        <row r="488">
          <cell r="C488" t="str">
            <v>706533</v>
          </cell>
        </row>
        <row r="489">
          <cell r="C489" t="str">
            <v>706583</v>
          </cell>
        </row>
        <row r="490">
          <cell r="C490" t="str">
            <v>706595</v>
          </cell>
        </row>
        <row r="491">
          <cell r="C491" t="str">
            <v>706598</v>
          </cell>
        </row>
        <row r="492">
          <cell r="C492" t="str">
            <v>706600</v>
          </cell>
        </row>
        <row r="493">
          <cell r="C493" t="str">
            <v>706616</v>
          </cell>
        </row>
        <row r="494">
          <cell r="C494" t="str">
            <v>706627</v>
          </cell>
        </row>
        <row r="495">
          <cell r="C495" t="str">
            <v>706676</v>
          </cell>
        </row>
        <row r="496">
          <cell r="C496" t="str">
            <v>706685</v>
          </cell>
        </row>
        <row r="497">
          <cell r="C497" t="str">
            <v>706695</v>
          </cell>
        </row>
        <row r="498">
          <cell r="C498" t="str">
            <v>706704</v>
          </cell>
        </row>
        <row r="499">
          <cell r="C499" t="str">
            <v>706723</v>
          </cell>
        </row>
        <row r="500">
          <cell r="C500" t="str">
            <v>706732</v>
          </cell>
        </row>
        <row r="501">
          <cell r="C501" t="str">
            <v>706733</v>
          </cell>
        </row>
        <row r="502">
          <cell r="C502" t="str">
            <v>706740</v>
          </cell>
        </row>
        <row r="503">
          <cell r="C503" t="str">
            <v>706757</v>
          </cell>
        </row>
        <row r="504">
          <cell r="C504" t="str">
            <v>706760</v>
          </cell>
        </row>
        <row r="505">
          <cell r="C505" t="str">
            <v>706770</v>
          </cell>
        </row>
        <row r="506">
          <cell r="C506" t="str">
            <v>706784</v>
          </cell>
        </row>
        <row r="507">
          <cell r="C507" t="str">
            <v>706795</v>
          </cell>
        </row>
        <row r="508">
          <cell r="C508" t="str">
            <v>706858</v>
          </cell>
        </row>
        <row r="509">
          <cell r="C509" t="str">
            <v>706885</v>
          </cell>
        </row>
        <row r="510">
          <cell r="C510" t="str">
            <v>706886</v>
          </cell>
        </row>
        <row r="511">
          <cell r="C511" t="str">
            <v>706906</v>
          </cell>
        </row>
        <row r="512">
          <cell r="C512" t="str">
            <v>706911</v>
          </cell>
        </row>
        <row r="513">
          <cell r="C513" t="str">
            <v>706919</v>
          </cell>
        </row>
        <row r="514">
          <cell r="C514" t="str">
            <v>706921</v>
          </cell>
        </row>
        <row r="515">
          <cell r="C515" t="str">
            <v>706922</v>
          </cell>
        </row>
        <row r="516">
          <cell r="C516" t="str">
            <v>706923</v>
          </cell>
        </row>
        <row r="517">
          <cell r="C517" t="str">
            <v>706945</v>
          </cell>
        </row>
        <row r="518">
          <cell r="C518" t="str">
            <v>706946</v>
          </cell>
        </row>
        <row r="519">
          <cell r="C519" t="str">
            <v>706947</v>
          </cell>
        </row>
        <row r="520">
          <cell r="C520" t="str">
            <v>706949</v>
          </cell>
        </row>
        <row r="521">
          <cell r="C521" t="str">
            <v>706979</v>
          </cell>
        </row>
        <row r="522">
          <cell r="C522" t="str">
            <v>706998</v>
          </cell>
        </row>
        <row r="523">
          <cell r="C523" t="str">
            <v>707009</v>
          </cell>
        </row>
        <row r="524">
          <cell r="C524" t="str">
            <v>707015</v>
          </cell>
        </row>
        <row r="525">
          <cell r="C525" t="str">
            <v>707024</v>
          </cell>
        </row>
        <row r="526">
          <cell r="C526" t="str">
            <v>707025</v>
          </cell>
        </row>
        <row r="527">
          <cell r="C527" t="str">
            <v>707027</v>
          </cell>
        </row>
        <row r="528">
          <cell r="C528" t="str">
            <v>707028</v>
          </cell>
        </row>
        <row r="529">
          <cell r="C529" t="str">
            <v>707037</v>
          </cell>
        </row>
        <row r="530">
          <cell r="C530" t="str">
            <v>707047</v>
          </cell>
        </row>
        <row r="531">
          <cell r="C531" t="str">
            <v>707056</v>
          </cell>
        </row>
        <row r="532">
          <cell r="C532" t="str">
            <v>707067</v>
          </cell>
        </row>
        <row r="533">
          <cell r="C533" t="str">
            <v>707113</v>
          </cell>
        </row>
        <row r="534">
          <cell r="C534" t="str">
            <v>7097</v>
          </cell>
        </row>
        <row r="535">
          <cell r="C535" t="str">
            <v>714941</v>
          </cell>
        </row>
        <row r="536">
          <cell r="C536" t="str">
            <v>734239</v>
          </cell>
        </row>
        <row r="537">
          <cell r="C537" t="str">
            <v>7635782</v>
          </cell>
        </row>
        <row r="538">
          <cell r="C538" t="str">
            <v>7713243</v>
          </cell>
        </row>
        <row r="539">
          <cell r="C539" t="str">
            <v>7714655</v>
          </cell>
        </row>
        <row r="540">
          <cell r="C540" t="str">
            <v>7815470</v>
          </cell>
        </row>
        <row r="541">
          <cell r="C541" t="str">
            <v>837916</v>
          </cell>
        </row>
        <row r="542">
          <cell r="C542" t="str">
            <v>887656</v>
          </cell>
        </row>
        <row r="543">
          <cell r="C543" t="str">
            <v>901530</v>
          </cell>
        </row>
        <row r="544">
          <cell r="C544" t="str">
            <v>901707</v>
          </cell>
        </row>
        <row r="545">
          <cell r="C545" t="str">
            <v>902627</v>
          </cell>
        </row>
        <row r="546">
          <cell r="C546" t="str">
            <v>902844</v>
          </cell>
        </row>
        <row r="547">
          <cell r="C547" t="str">
            <v>903190</v>
          </cell>
        </row>
        <row r="548">
          <cell r="C548" t="str">
            <v>903614</v>
          </cell>
        </row>
        <row r="549">
          <cell r="C549" t="str">
            <v>903900</v>
          </cell>
        </row>
        <row r="550">
          <cell r="C550" t="str">
            <v>904026</v>
          </cell>
        </row>
        <row r="551">
          <cell r="C551" t="str">
            <v>904045</v>
          </cell>
        </row>
        <row r="552">
          <cell r="C552" t="str">
            <v>904048</v>
          </cell>
        </row>
        <row r="553">
          <cell r="C553" t="str">
            <v>904095</v>
          </cell>
        </row>
        <row r="554">
          <cell r="C554" t="str">
            <v>904128</v>
          </cell>
        </row>
        <row r="555">
          <cell r="C555" t="str">
            <v>904138</v>
          </cell>
        </row>
        <row r="556">
          <cell r="C556" t="str">
            <v>904374</v>
          </cell>
        </row>
        <row r="557">
          <cell r="C557" t="str">
            <v>904393</v>
          </cell>
        </row>
        <row r="558">
          <cell r="C558" t="str">
            <v>904519</v>
          </cell>
        </row>
        <row r="559">
          <cell r="C559" t="str">
            <v>904539</v>
          </cell>
        </row>
        <row r="560">
          <cell r="C560" t="str">
            <v>904542</v>
          </cell>
        </row>
        <row r="561">
          <cell r="C561" t="str">
            <v>904563</v>
          </cell>
        </row>
        <row r="562">
          <cell r="C562" t="str">
            <v>904679</v>
          </cell>
        </row>
        <row r="563">
          <cell r="C563" t="str">
            <v>904694</v>
          </cell>
        </row>
        <row r="564">
          <cell r="C564" t="str">
            <v>904714</v>
          </cell>
        </row>
        <row r="565">
          <cell r="C565" t="str">
            <v>904716</v>
          </cell>
        </row>
        <row r="566">
          <cell r="C566" t="str">
            <v>904731</v>
          </cell>
        </row>
        <row r="567">
          <cell r="C567" t="str">
            <v>904768</v>
          </cell>
        </row>
        <row r="568">
          <cell r="C568" t="str">
            <v>904808</v>
          </cell>
        </row>
        <row r="569">
          <cell r="C569" t="str">
            <v>904874</v>
          </cell>
        </row>
        <row r="570">
          <cell r="C570" t="str">
            <v>904879</v>
          </cell>
        </row>
        <row r="571">
          <cell r="C571" t="str">
            <v>904949</v>
          </cell>
        </row>
        <row r="572">
          <cell r="C572" t="str">
            <v>904955</v>
          </cell>
        </row>
        <row r="573">
          <cell r="C573" t="str">
            <v>904959</v>
          </cell>
        </row>
        <row r="574">
          <cell r="C574" t="str">
            <v>904971</v>
          </cell>
        </row>
        <row r="575">
          <cell r="C575" t="str">
            <v>904998</v>
          </cell>
        </row>
        <row r="576">
          <cell r="C576" t="str">
            <v>905026</v>
          </cell>
        </row>
        <row r="577">
          <cell r="C577" t="str">
            <v>905066</v>
          </cell>
        </row>
        <row r="578">
          <cell r="C578" t="str">
            <v>905080</v>
          </cell>
        </row>
        <row r="579">
          <cell r="C579" t="str">
            <v>905083</v>
          </cell>
        </row>
        <row r="580">
          <cell r="C580" t="str">
            <v>905094</v>
          </cell>
        </row>
        <row r="581">
          <cell r="C581" t="str">
            <v>905220</v>
          </cell>
        </row>
        <row r="582">
          <cell r="C582" t="str">
            <v>905246</v>
          </cell>
        </row>
        <row r="583">
          <cell r="C583" t="str">
            <v>905253</v>
          </cell>
        </row>
        <row r="584">
          <cell r="C584" t="str">
            <v>905254</v>
          </cell>
        </row>
        <row r="585">
          <cell r="C585" t="str">
            <v>905269</v>
          </cell>
        </row>
        <row r="586">
          <cell r="C586" t="str">
            <v>905316</v>
          </cell>
        </row>
        <row r="587">
          <cell r="C587" t="str">
            <v>905318</v>
          </cell>
        </row>
        <row r="588">
          <cell r="C588" t="str">
            <v>905363</v>
          </cell>
        </row>
        <row r="589">
          <cell r="C589" t="str">
            <v>905409</v>
          </cell>
        </row>
        <row r="590">
          <cell r="C590" t="str">
            <v>905484</v>
          </cell>
        </row>
        <row r="591">
          <cell r="C591" t="str">
            <v>905542</v>
          </cell>
        </row>
        <row r="592">
          <cell r="C592" t="str">
            <v>905544</v>
          </cell>
        </row>
        <row r="593">
          <cell r="C593" t="str">
            <v>905556</v>
          </cell>
        </row>
        <row r="594">
          <cell r="C594" t="str">
            <v>905566</v>
          </cell>
        </row>
        <row r="595">
          <cell r="C595" t="str">
            <v>905567</v>
          </cell>
        </row>
        <row r="596">
          <cell r="C596" t="str">
            <v>905572</v>
          </cell>
        </row>
        <row r="597">
          <cell r="C597" t="str">
            <v>905575</v>
          </cell>
        </row>
        <row r="598">
          <cell r="C598" t="str">
            <v>905630</v>
          </cell>
        </row>
        <row r="599">
          <cell r="C599" t="str">
            <v>905633</v>
          </cell>
        </row>
        <row r="600">
          <cell r="C600" t="str">
            <v>905653</v>
          </cell>
        </row>
        <row r="601">
          <cell r="C601" t="str">
            <v>905661</v>
          </cell>
        </row>
        <row r="602">
          <cell r="C602" t="str">
            <v>905709</v>
          </cell>
        </row>
        <row r="603">
          <cell r="C603" t="str">
            <v>90757</v>
          </cell>
        </row>
        <row r="604">
          <cell r="C604" t="str">
            <v>9411990</v>
          </cell>
        </row>
        <row r="605">
          <cell r="C605" t="str">
            <v>9A980</v>
          </cell>
        </row>
      </sheetData>
      <sheetData sheetId="18"/>
      <sheetData sheetId="19">
        <row r="1">
          <cell r="C1" t="str">
            <v>Licence</v>
          </cell>
        </row>
        <row r="2">
          <cell r="C2" t="str">
            <v>905571</v>
          </cell>
        </row>
        <row r="3">
          <cell r="C3" t="str">
            <v>0111914</v>
          </cell>
        </row>
        <row r="4">
          <cell r="C4" t="str">
            <v>2110239</v>
          </cell>
        </row>
        <row r="5">
          <cell r="C5" t="str">
            <v>218030</v>
          </cell>
        </row>
        <row r="6">
          <cell r="C6" t="str">
            <v>2511609</v>
          </cell>
        </row>
        <row r="7">
          <cell r="C7" t="str">
            <v>2513924</v>
          </cell>
        </row>
        <row r="8">
          <cell r="C8" t="str">
            <v>2514936</v>
          </cell>
        </row>
        <row r="9">
          <cell r="C9" t="str">
            <v>2515146</v>
          </cell>
        </row>
        <row r="10">
          <cell r="C10" t="str">
            <v>2515518</v>
          </cell>
        </row>
        <row r="11">
          <cell r="C11" t="str">
            <v>2515714</v>
          </cell>
        </row>
        <row r="12">
          <cell r="C12" t="str">
            <v>2515735</v>
          </cell>
        </row>
        <row r="13">
          <cell r="C13" t="str">
            <v>2515819</v>
          </cell>
        </row>
        <row r="14">
          <cell r="C14" t="str">
            <v>2515831</v>
          </cell>
        </row>
        <row r="15">
          <cell r="C15" t="str">
            <v>2515861</v>
          </cell>
        </row>
        <row r="16">
          <cell r="C16" t="str">
            <v>2516173</v>
          </cell>
        </row>
        <row r="17">
          <cell r="C17" t="str">
            <v>2516176</v>
          </cell>
        </row>
        <row r="18">
          <cell r="C18" t="str">
            <v>2516177</v>
          </cell>
        </row>
        <row r="19">
          <cell r="C19" t="str">
            <v>2516250</v>
          </cell>
        </row>
        <row r="20">
          <cell r="C20" t="str">
            <v>2516299</v>
          </cell>
        </row>
        <row r="21">
          <cell r="C21" t="str">
            <v>2516324</v>
          </cell>
        </row>
        <row r="22">
          <cell r="C22" t="str">
            <v>2516391</v>
          </cell>
        </row>
        <row r="23">
          <cell r="C23" t="str">
            <v>2516526</v>
          </cell>
        </row>
        <row r="24">
          <cell r="C24" t="str">
            <v>2516574</v>
          </cell>
        </row>
        <row r="25">
          <cell r="C25" t="str">
            <v>2516730</v>
          </cell>
        </row>
        <row r="26">
          <cell r="C26" t="str">
            <v>2516740</v>
          </cell>
        </row>
        <row r="27">
          <cell r="C27" t="str">
            <v>2516765</v>
          </cell>
        </row>
        <row r="28">
          <cell r="C28" t="str">
            <v>2516779</v>
          </cell>
        </row>
        <row r="29">
          <cell r="C29" t="str">
            <v>2516799</v>
          </cell>
        </row>
        <row r="30">
          <cell r="C30" t="str">
            <v>2516929</v>
          </cell>
        </row>
        <row r="31">
          <cell r="C31" t="str">
            <v>394723</v>
          </cell>
        </row>
        <row r="32">
          <cell r="C32" t="str">
            <v>395255</v>
          </cell>
        </row>
        <row r="33">
          <cell r="C33" t="str">
            <v>395279</v>
          </cell>
        </row>
        <row r="34">
          <cell r="C34" t="str">
            <v>395326</v>
          </cell>
        </row>
        <row r="35">
          <cell r="C35" t="str">
            <v>395580</v>
          </cell>
        </row>
        <row r="36">
          <cell r="C36" t="str">
            <v>395725</v>
          </cell>
        </row>
        <row r="37">
          <cell r="C37" t="str">
            <v>395726</v>
          </cell>
        </row>
        <row r="38">
          <cell r="C38" t="str">
            <v>395931</v>
          </cell>
        </row>
        <row r="39">
          <cell r="C39" t="str">
            <v>396207</v>
          </cell>
        </row>
        <row r="40">
          <cell r="C40" t="str">
            <v>396281</v>
          </cell>
        </row>
        <row r="41">
          <cell r="C41" t="str">
            <v>396371</v>
          </cell>
        </row>
        <row r="42">
          <cell r="C42" t="str">
            <v>396482</v>
          </cell>
        </row>
        <row r="43">
          <cell r="C43" t="str">
            <v>396552</v>
          </cell>
        </row>
        <row r="44">
          <cell r="C44" t="str">
            <v>396554</v>
          </cell>
        </row>
        <row r="45">
          <cell r="C45" t="str">
            <v>396580</v>
          </cell>
        </row>
        <row r="46">
          <cell r="C46" t="str">
            <v>396598</v>
          </cell>
        </row>
        <row r="47">
          <cell r="C47" t="str">
            <v>704988</v>
          </cell>
        </row>
        <row r="48">
          <cell r="C48" t="str">
            <v>705066</v>
          </cell>
        </row>
        <row r="49">
          <cell r="C49" t="str">
            <v>706113</v>
          </cell>
        </row>
        <row r="50">
          <cell r="C50" t="str">
            <v>706115</v>
          </cell>
        </row>
        <row r="51">
          <cell r="C51" t="str">
            <v>706593</v>
          </cell>
        </row>
        <row r="52">
          <cell r="C52" t="str">
            <v>706594</v>
          </cell>
        </row>
        <row r="53">
          <cell r="C53" t="str">
            <v>706726</v>
          </cell>
        </row>
        <row r="54">
          <cell r="C54" t="str">
            <v>706727</v>
          </cell>
        </row>
        <row r="55">
          <cell r="C55" t="str">
            <v>706849</v>
          </cell>
        </row>
        <row r="56">
          <cell r="C56" t="str">
            <v>706887</v>
          </cell>
        </row>
        <row r="57">
          <cell r="C57" t="str">
            <v>707004</v>
          </cell>
        </row>
        <row r="58">
          <cell r="C58" t="str">
            <v>707122</v>
          </cell>
        </row>
        <row r="59">
          <cell r="C59" t="str">
            <v>903120</v>
          </cell>
        </row>
        <row r="60">
          <cell r="C60" t="str">
            <v>903132</v>
          </cell>
        </row>
        <row r="61">
          <cell r="C61" t="str">
            <v>904537</v>
          </cell>
        </row>
        <row r="62">
          <cell r="C62" t="str">
            <v>904696</v>
          </cell>
        </row>
        <row r="63">
          <cell r="C63" t="str">
            <v>904743</v>
          </cell>
        </row>
        <row r="64">
          <cell r="C64" t="str">
            <v>904800</v>
          </cell>
        </row>
        <row r="65">
          <cell r="C65" t="str">
            <v>904898</v>
          </cell>
        </row>
        <row r="66">
          <cell r="C66" t="str">
            <v>905413</v>
          </cell>
        </row>
        <row r="67">
          <cell r="C67" t="str">
            <v>905570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0"/>
  <sheetViews>
    <sheetView workbookViewId="0">
      <selection activeCell="B2" sqref="B2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1</v>
      </c>
    </row>
    <row r="3" spans="1:48" ht="17.25" thickBot="1" x14ac:dyDescent="0.4">
      <c r="E3" s="11" t="s">
        <v>2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26</v>
      </c>
      <c r="C7" s="25" t="s">
        <v>27</v>
      </c>
      <c r="D7" s="26" t="s">
        <v>28</v>
      </c>
      <c r="E7" s="27" t="s">
        <v>29</v>
      </c>
      <c r="F7" s="28">
        <v>1005</v>
      </c>
      <c r="G7" s="29">
        <v>37731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-14</v>
      </c>
      <c r="J7" s="31" t="str">
        <f>LOOKUP(I7,[1]Paramètres!$A$1:$B$20)</f>
        <v>C1</v>
      </c>
      <c r="K7" s="31">
        <f t="shared" ref="K7:K22" si="0">INT(F7/100)</f>
        <v>10</v>
      </c>
      <c r="L7" s="32" t="s">
        <v>30</v>
      </c>
      <c r="M7" s="32" t="s">
        <v>31</v>
      </c>
      <c r="N7" s="32" t="s">
        <v>32</v>
      </c>
      <c r="O7" s="32" t="s">
        <v>33</v>
      </c>
      <c r="P7" s="33" t="str">
        <f t="shared" ref="P7:P22" si="1">IF(Y7&gt;0,CONCATENATE(X7,INT(Y7/POWER(10,INT(LOG10(Y7)/2)*2)),CHAR(73-INT(LOG10(Y7)/2))),X7)</f>
        <v>2D35E</v>
      </c>
      <c r="Q7" s="34">
        <f t="shared" ref="Q7:T22" si="2">POWER(10,(73-CODE(IF(OR(L7=0,L7="",L7="Ni"),"Z",RIGHT(UPPER(L7)))))*2)*IF(OR(L7=0,L7="",L7="Ni"),0,VALUE(LEFT(L7,LEN(L7)-1)))</f>
        <v>8000000000</v>
      </c>
      <c r="R7" s="34">
        <f t="shared" si="2"/>
        <v>5000000000</v>
      </c>
      <c r="S7" s="34">
        <f t="shared" si="2"/>
        <v>6500000000</v>
      </c>
      <c r="T7" s="34">
        <f t="shared" si="2"/>
        <v>4000000000</v>
      </c>
      <c r="U7" s="34">
        <f t="shared" ref="U7:U22" si="3">Q7+R7+S7+T7</f>
        <v>23500000000</v>
      </c>
      <c r="V7" s="35" t="str">
        <f t="shared" ref="V7:V22" si="4">IF(U7&gt;0,CONCATENATE(INT(U7/POWER(10,INT(MIN(LOG10(U7),16)/2)*2)),CHAR(73-INT(MIN(LOG10(U7),16)/2))),"0")</f>
        <v>2D</v>
      </c>
      <c r="W7" s="36">
        <f t="shared" ref="W7:W22" si="5">IF(U7&gt;0,U7-INT(U7/POWER(10,INT(MIN(LOG10(U7),16)/2)*2))*POWER(10,INT(MIN(LOG10(U7),16)/2)*2),0)</f>
        <v>3500000000</v>
      </c>
      <c r="X7" s="35" t="str">
        <f t="shared" ref="X7:X22" si="6">IF(W7&gt;0,CONCATENATE(V7,INT(W7/POWER(10,INT(LOG10(W7)/2)*2)),CHAR(73-INT(LOG10(W7)/2))),V7)</f>
        <v>2D35E</v>
      </c>
      <c r="Y7" s="36">
        <f t="shared" ref="Y7:Y22" si="7">IF(W7&gt;0,W7-INT(W7/POWER(10,INT(LOG10(W7)/2)*2))*POWER(10,INT(LOG10(W7)/2)*2),0)</f>
        <v>0</v>
      </c>
      <c r="Z7" s="31" t="str">
        <f ca="1">LOOKUP(I7,[1]Paramètres!$A$1:$A$20,[1]Paramètres!$C$1:$C$21)</f>
        <v>-15</v>
      </c>
      <c r="AA7" s="14" t="s">
        <v>34</v>
      </c>
      <c r="AB7" s="37"/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8" s="41" customFormat="1" x14ac:dyDescent="0.35">
      <c r="A8" s="24">
        <v>2</v>
      </c>
      <c r="B8" s="25" t="s">
        <v>35</v>
      </c>
      <c r="C8" s="25" t="s">
        <v>36</v>
      </c>
      <c r="D8" s="26" t="s">
        <v>37</v>
      </c>
      <c r="E8" s="27" t="s">
        <v>38</v>
      </c>
      <c r="F8" s="28">
        <v>933</v>
      </c>
      <c r="G8" s="29">
        <v>38220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-13</v>
      </c>
      <c r="J8" s="31" t="str">
        <f>LOOKUP(I8,[1]Paramètres!$A$1:$B$20)</f>
        <v>M2</v>
      </c>
      <c r="K8" s="31">
        <f t="shared" si="0"/>
        <v>9</v>
      </c>
      <c r="L8" s="32" t="s">
        <v>39</v>
      </c>
      <c r="M8" s="32" t="s">
        <v>31</v>
      </c>
      <c r="N8" s="32" t="s">
        <v>30</v>
      </c>
      <c r="O8" s="32" t="s">
        <v>30</v>
      </c>
      <c r="P8" s="33" t="str">
        <f t="shared" si="1"/>
        <v>2D35E</v>
      </c>
      <c r="Q8" s="34">
        <f t="shared" si="2"/>
        <v>2500000000</v>
      </c>
      <c r="R8" s="34">
        <f t="shared" si="2"/>
        <v>5000000000</v>
      </c>
      <c r="S8" s="34">
        <f t="shared" si="2"/>
        <v>8000000000</v>
      </c>
      <c r="T8" s="34">
        <f t="shared" si="2"/>
        <v>8000000000</v>
      </c>
      <c r="U8" s="34">
        <f t="shared" si="3"/>
        <v>23500000000</v>
      </c>
      <c r="V8" s="35" t="str">
        <f t="shared" si="4"/>
        <v>2D</v>
      </c>
      <c r="W8" s="36">
        <f t="shared" si="5"/>
        <v>3500000000</v>
      </c>
      <c r="X8" s="35" t="str">
        <f t="shared" si="6"/>
        <v>2D35E</v>
      </c>
      <c r="Y8" s="36">
        <f t="shared" si="7"/>
        <v>0</v>
      </c>
      <c r="Z8" s="31" t="str">
        <f ca="1">LOOKUP(I8,[1]Paramètres!$A$1:$A$20,[1]Paramètres!$C$1:$C$21)</f>
        <v>-13</v>
      </c>
      <c r="AA8" s="14" t="s">
        <v>34</v>
      </c>
      <c r="AB8" s="40" t="s">
        <v>40</v>
      </c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41" customFormat="1" x14ac:dyDescent="0.35">
      <c r="A9" s="24">
        <v>3</v>
      </c>
      <c r="B9" s="25" t="s">
        <v>41</v>
      </c>
      <c r="C9" s="25" t="s">
        <v>42</v>
      </c>
      <c r="D9" s="26" t="s">
        <v>43</v>
      </c>
      <c r="E9" s="27" t="s">
        <v>44</v>
      </c>
      <c r="F9" s="28">
        <v>941</v>
      </c>
      <c r="G9" s="29">
        <v>37707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-14</v>
      </c>
      <c r="J9" s="31" t="str">
        <f>LOOKUP(I9,[1]Paramètres!$A$1:$B$20)</f>
        <v>C1</v>
      </c>
      <c r="K9" s="31">
        <f t="shared" si="0"/>
        <v>9</v>
      </c>
      <c r="L9" s="32" t="s">
        <v>45</v>
      </c>
      <c r="M9" s="32" t="s">
        <v>33</v>
      </c>
      <c r="N9" s="32" t="s">
        <v>46</v>
      </c>
      <c r="O9" s="32" t="s">
        <v>30</v>
      </c>
      <c r="P9" s="33" t="str">
        <f t="shared" si="1"/>
        <v>1D85E</v>
      </c>
      <c r="Q9" s="34">
        <f t="shared" si="2"/>
        <v>3000000000</v>
      </c>
      <c r="R9" s="34">
        <f t="shared" si="2"/>
        <v>4000000000</v>
      </c>
      <c r="S9" s="34">
        <f t="shared" si="2"/>
        <v>3500000000</v>
      </c>
      <c r="T9" s="34">
        <f t="shared" si="2"/>
        <v>8000000000</v>
      </c>
      <c r="U9" s="34">
        <f t="shared" si="3"/>
        <v>18500000000</v>
      </c>
      <c r="V9" s="35" t="str">
        <f t="shared" si="4"/>
        <v>1D</v>
      </c>
      <c r="W9" s="36">
        <f t="shared" si="5"/>
        <v>8500000000</v>
      </c>
      <c r="X9" s="35" t="str">
        <f t="shared" si="6"/>
        <v>1D85E</v>
      </c>
      <c r="Y9" s="36">
        <f t="shared" si="7"/>
        <v>0</v>
      </c>
      <c r="Z9" s="31" t="str">
        <f ca="1">LOOKUP(I9,[1]Paramètres!$A$1:$A$20,[1]Paramètres!$C$1:$C$21)</f>
        <v>-15</v>
      </c>
      <c r="AA9" s="14" t="s">
        <v>34</v>
      </c>
      <c r="AB9" s="37"/>
      <c r="AC9" s="38"/>
      <c r="AD9" s="38" t="str">
        <f>IF(ISNA(VLOOKUP(D9,'[1]Liste en forme Garçons'!$C:$C,1,FALSE)),"","*")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42" customFormat="1" x14ac:dyDescent="0.35">
      <c r="A10" s="24">
        <v>4</v>
      </c>
      <c r="B10" s="25" t="s">
        <v>47</v>
      </c>
      <c r="C10" s="25" t="s">
        <v>48</v>
      </c>
      <c r="D10" s="26" t="s">
        <v>49</v>
      </c>
      <c r="E10" s="27" t="s">
        <v>50</v>
      </c>
      <c r="F10" s="28">
        <v>883</v>
      </c>
      <c r="G10" s="29">
        <v>37299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-15</v>
      </c>
      <c r="J10" s="31" t="str">
        <f>LOOKUP(I10,[1]Paramètres!$A$1:$B$20)</f>
        <v>C2</v>
      </c>
      <c r="K10" s="31">
        <f t="shared" si="0"/>
        <v>8</v>
      </c>
      <c r="L10" s="32" t="s">
        <v>51</v>
      </c>
      <c r="M10" s="32" t="s">
        <v>51</v>
      </c>
      <c r="N10" s="32" t="s">
        <v>30</v>
      </c>
      <c r="O10" s="32" t="s">
        <v>52</v>
      </c>
      <c r="P10" s="33" t="str">
        <f t="shared" si="1"/>
        <v>1D35E</v>
      </c>
      <c r="Q10" s="34">
        <f t="shared" si="2"/>
        <v>2000000000</v>
      </c>
      <c r="R10" s="34">
        <f t="shared" si="2"/>
        <v>2000000000</v>
      </c>
      <c r="S10" s="34">
        <f t="shared" si="2"/>
        <v>8000000000</v>
      </c>
      <c r="T10" s="34">
        <f t="shared" si="2"/>
        <v>1500000000</v>
      </c>
      <c r="U10" s="34">
        <f t="shared" si="3"/>
        <v>13500000000</v>
      </c>
      <c r="V10" s="35" t="str">
        <f t="shared" si="4"/>
        <v>1D</v>
      </c>
      <c r="W10" s="36">
        <f t="shared" si="5"/>
        <v>3500000000</v>
      </c>
      <c r="X10" s="35" t="str">
        <f t="shared" si="6"/>
        <v>1D35E</v>
      </c>
      <c r="Y10" s="36">
        <f t="shared" si="7"/>
        <v>0</v>
      </c>
      <c r="Z10" s="31" t="str">
        <f ca="1">LOOKUP(I10,[1]Paramètres!$A$1:$A$20,[1]Paramètres!$C$1:$C$21)</f>
        <v>-15</v>
      </c>
      <c r="AA10" s="14" t="s">
        <v>34</v>
      </c>
      <c r="AB10" s="37"/>
      <c r="AC10" s="3"/>
      <c r="AD10" s="38" t="str">
        <f>IF(ISNA(VLOOKUP(D10,'[1]Liste en forme Garçons'!$C:$C,1,FALSE)),"","*")</f>
        <v>*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8" s="39" customFormat="1" x14ac:dyDescent="0.35">
      <c r="A11" s="24">
        <v>5</v>
      </c>
      <c r="B11" s="25" t="s">
        <v>53</v>
      </c>
      <c r="C11" s="25" t="s">
        <v>54</v>
      </c>
      <c r="D11" s="26" t="s">
        <v>55</v>
      </c>
      <c r="E11" s="27" t="s">
        <v>56</v>
      </c>
      <c r="F11" s="28">
        <v>887</v>
      </c>
      <c r="G11" s="29">
        <v>37362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-15</v>
      </c>
      <c r="J11" s="31" t="str">
        <f>LOOKUP(I11,[1]Paramètres!$A$1:$B$20)</f>
        <v>C2</v>
      </c>
      <c r="K11" s="31">
        <f t="shared" si="0"/>
        <v>8</v>
      </c>
      <c r="L11" s="14" t="s">
        <v>33</v>
      </c>
      <c r="M11" s="14" t="s">
        <v>39</v>
      </c>
      <c r="N11" s="14" t="s">
        <v>51</v>
      </c>
      <c r="O11" s="14" t="s">
        <v>51</v>
      </c>
      <c r="P11" s="33" t="str">
        <f t="shared" si="1"/>
        <v>1D5E</v>
      </c>
      <c r="Q11" s="34">
        <f t="shared" si="2"/>
        <v>4000000000</v>
      </c>
      <c r="R11" s="34">
        <f t="shared" si="2"/>
        <v>2500000000</v>
      </c>
      <c r="S11" s="34">
        <f t="shared" si="2"/>
        <v>2000000000</v>
      </c>
      <c r="T11" s="34">
        <f t="shared" si="2"/>
        <v>2000000000</v>
      </c>
      <c r="U11" s="34">
        <f t="shared" si="3"/>
        <v>10500000000</v>
      </c>
      <c r="V11" s="35" t="str">
        <f t="shared" si="4"/>
        <v>1D</v>
      </c>
      <c r="W11" s="36">
        <f t="shared" si="5"/>
        <v>500000000</v>
      </c>
      <c r="X11" s="35" t="str">
        <f t="shared" si="6"/>
        <v>1D5E</v>
      </c>
      <c r="Y11" s="36">
        <f t="shared" si="7"/>
        <v>0</v>
      </c>
      <c r="Z11" s="31" t="str">
        <f ca="1">LOOKUP(I11,[1]Paramètres!$A$1:$A$20,[1]Paramètres!$C$1:$C$21)</f>
        <v>-15</v>
      </c>
      <c r="AA11" s="14" t="s">
        <v>34</v>
      </c>
      <c r="AB11" s="37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57</v>
      </c>
      <c r="C12" s="25" t="s">
        <v>58</v>
      </c>
      <c r="D12" s="26" t="s">
        <v>59</v>
      </c>
      <c r="E12" s="27" t="s">
        <v>38</v>
      </c>
      <c r="F12" s="28">
        <v>1008</v>
      </c>
      <c r="G12" s="29">
        <v>38476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-12</v>
      </c>
      <c r="J12" s="31" t="str">
        <f>LOOKUP(I12,[1]Paramètres!$A$1:$B$20)</f>
        <v>M1</v>
      </c>
      <c r="K12" s="31">
        <f t="shared" si="0"/>
        <v>10</v>
      </c>
      <c r="L12" s="32" t="s">
        <v>60</v>
      </c>
      <c r="M12" s="32" t="s">
        <v>39</v>
      </c>
      <c r="N12" s="32" t="s">
        <v>31</v>
      </c>
      <c r="O12" s="32" t="s">
        <v>52</v>
      </c>
      <c r="P12" s="33" t="str">
        <f t="shared" si="1"/>
        <v>91E</v>
      </c>
      <c r="Q12" s="34">
        <f t="shared" si="2"/>
        <v>100000000</v>
      </c>
      <c r="R12" s="34">
        <f t="shared" si="2"/>
        <v>2500000000</v>
      </c>
      <c r="S12" s="34">
        <f t="shared" si="2"/>
        <v>5000000000</v>
      </c>
      <c r="T12" s="34">
        <f t="shared" si="2"/>
        <v>1500000000</v>
      </c>
      <c r="U12" s="34">
        <f t="shared" si="3"/>
        <v>9100000000</v>
      </c>
      <c r="V12" s="35" t="str">
        <f t="shared" si="4"/>
        <v>91E</v>
      </c>
      <c r="W12" s="36">
        <f t="shared" si="5"/>
        <v>0</v>
      </c>
      <c r="X12" s="35" t="str">
        <f t="shared" si="6"/>
        <v>91E</v>
      </c>
      <c r="Y12" s="36">
        <f t="shared" si="7"/>
        <v>0</v>
      </c>
      <c r="Z12" s="31" t="str">
        <f ca="1">LOOKUP(I12,[1]Paramètres!$A$1:$A$20,[1]Paramètres!$C$1:$C$21)</f>
        <v>-13</v>
      </c>
      <c r="AA12" s="14" t="s">
        <v>34</v>
      </c>
      <c r="AB12" s="40" t="s">
        <v>40</v>
      </c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" customFormat="1" x14ac:dyDescent="0.35">
      <c r="A13" s="24">
        <v>7</v>
      </c>
      <c r="B13" s="25" t="s">
        <v>61</v>
      </c>
      <c r="C13" s="25" t="s">
        <v>62</v>
      </c>
      <c r="D13" s="26" t="s">
        <v>63</v>
      </c>
      <c r="E13" s="27" t="s">
        <v>64</v>
      </c>
      <c r="F13" s="28">
        <v>952</v>
      </c>
      <c r="G13" s="29">
        <v>38084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-13</v>
      </c>
      <c r="J13" s="31" t="str">
        <f>LOOKUP(I13,[1]Paramètres!$A$1:$B$20)</f>
        <v>M2</v>
      </c>
      <c r="K13" s="31">
        <f t="shared" si="0"/>
        <v>9</v>
      </c>
      <c r="L13" s="32" t="s">
        <v>31</v>
      </c>
      <c r="M13" s="32" t="s">
        <v>65</v>
      </c>
      <c r="N13" s="32">
        <v>0</v>
      </c>
      <c r="O13" s="32">
        <v>0</v>
      </c>
      <c r="P13" s="33" t="str">
        <f t="shared" si="1"/>
        <v>54E</v>
      </c>
      <c r="Q13" s="34">
        <f t="shared" si="2"/>
        <v>5000000000</v>
      </c>
      <c r="R13" s="34">
        <f t="shared" si="2"/>
        <v>400000000</v>
      </c>
      <c r="S13" s="34">
        <f t="shared" si="2"/>
        <v>0</v>
      </c>
      <c r="T13" s="34">
        <f t="shared" si="2"/>
        <v>0</v>
      </c>
      <c r="U13" s="34">
        <f t="shared" si="3"/>
        <v>5400000000</v>
      </c>
      <c r="V13" s="35" t="str">
        <f t="shared" si="4"/>
        <v>54E</v>
      </c>
      <c r="W13" s="36">
        <f t="shared" si="5"/>
        <v>0</v>
      </c>
      <c r="X13" s="35" t="str">
        <f t="shared" si="6"/>
        <v>54E</v>
      </c>
      <c r="Y13" s="36">
        <f t="shared" si="7"/>
        <v>0</v>
      </c>
      <c r="Z13" s="31" t="str">
        <f ca="1">LOOKUP(I13,[1]Paramètres!$A$1:$A$20,[1]Paramètres!$C$1:$C$21)</f>
        <v>-13</v>
      </c>
      <c r="AA13" s="14" t="s">
        <v>34</v>
      </c>
      <c r="AB13" s="40" t="s">
        <v>40</v>
      </c>
      <c r="AC13" s="38"/>
      <c r="AD13" s="38" t="str">
        <f>IF(ISNA(VLOOKUP(D13,'[1]Liste en forme Garçons'!$C:$C,1,FALSE)),"","*")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8" s="39" customFormat="1" x14ac:dyDescent="0.35">
      <c r="A14" s="24">
        <v>8</v>
      </c>
      <c r="B14" s="25" t="s">
        <v>66</v>
      </c>
      <c r="C14" s="25" t="s">
        <v>67</v>
      </c>
      <c r="D14" s="26" t="s">
        <v>68</v>
      </c>
      <c r="E14" s="27" t="s">
        <v>69</v>
      </c>
      <c r="F14" s="28">
        <v>849</v>
      </c>
      <c r="G14" s="29">
        <v>37717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-14</v>
      </c>
      <c r="J14" s="31" t="str">
        <f>LOOKUP(I14,[1]Paramètres!$A$1:$B$20)</f>
        <v>C1</v>
      </c>
      <c r="K14" s="31">
        <f t="shared" si="0"/>
        <v>8</v>
      </c>
      <c r="L14" s="32" t="s">
        <v>46</v>
      </c>
      <c r="M14" s="32" t="s">
        <v>70</v>
      </c>
      <c r="N14" s="32" t="s">
        <v>71</v>
      </c>
      <c r="O14" s="32" t="s">
        <v>71</v>
      </c>
      <c r="P14" s="33" t="str">
        <f t="shared" si="1"/>
        <v>42E80F</v>
      </c>
      <c r="Q14" s="34">
        <f t="shared" si="2"/>
        <v>3500000000</v>
      </c>
      <c r="R14" s="34">
        <f t="shared" si="2"/>
        <v>700000000</v>
      </c>
      <c r="S14" s="34">
        <f t="shared" si="2"/>
        <v>40000000</v>
      </c>
      <c r="T14" s="34">
        <f t="shared" si="2"/>
        <v>40000000</v>
      </c>
      <c r="U14" s="34">
        <f t="shared" si="3"/>
        <v>4280000000</v>
      </c>
      <c r="V14" s="35" t="str">
        <f t="shared" si="4"/>
        <v>42E</v>
      </c>
      <c r="W14" s="36">
        <f t="shared" si="5"/>
        <v>80000000</v>
      </c>
      <c r="X14" s="35" t="str">
        <f t="shared" si="6"/>
        <v>42E80F</v>
      </c>
      <c r="Y14" s="36">
        <f t="shared" si="7"/>
        <v>0</v>
      </c>
      <c r="Z14" s="31" t="str">
        <f ca="1">LOOKUP(I14,[1]Paramètres!$A$1:$A$20,[1]Paramètres!$C$1:$C$21)</f>
        <v>-15</v>
      </c>
      <c r="AA14" s="14" t="s">
        <v>34</v>
      </c>
      <c r="AB14" s="37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43" customFormat="1" x14ac:dyDescent="0.35">
      <c r="A15" s="24">
        <v>9</v>
      </c>
      <c r="B15" s="25" t="s">
        <v>72</v>
      </c>
      <c r="C15" s="25" t="s">
        <v>73</v>
      </c>
      <c r="D15" s="26" t="s">
        <v>74</v>
      </c>
      <c r="E15" s="27" t="s">
        <v>29</v>
      </c>
      <c r="F15" s="28">
        <v>919</v>
      </c>
      <c r="G15" s="29">
        <v>37798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-14</v>
      </c>
      <c r="J15" s="31" t="str">
        <f>LOOKUP(I15,[1]Paramètres!$A$1:$B$20)</f>
        <v>C1</v>
      </c>
      <c r="K15" s="31">
        <f t="shared" si="0"/>
        <v>9</v>
      </c>
      <c r="L15" s="32" t="s">
        <v>60</v>
      </c>
      <c r="M15" s="32" t="s">
        <v>75</v>
      </c>
      <c r="N15" s="32" t="s">
        <v>60</v>
      </c>
      <c r="O15" s="32" t="s">
        <v>46</v>
      </c>
      <c r="P15" s="33" t="str">
        <f t="shared" si="1"/>
        <v>42E</v>
      </c>
      <c r="Q15" s="34">
        <f t="shared" si="2"/>
        <v>100000000</v>
      </c>
      <c r="R15" s="34">
        <f t="shared" si="2"/>
        <v>500000000</v>
      </c>
      <c r="S15" s="34">
        <f t="shared" si="2"/>
        <v>100000000</v>
      </c>
      <c r="T15" s="34">
        <f t="shared" si="2"/>
        <v>3500000000</v>
      </c>
      <c r="U15" s="34">
        <f t="shared" si="3"/>
        <v>4200000000</v>
      </c>
      <c r="V15" s="35" t="str">
        <f t="shared" si="4"/>
        <v>42E</v>
      </c>
      <c r="W15" s="36">
        <f t="shared" si="5"/>
        <v>0</v>
      </c>
      <c r="X15" s="35" t="str">
        <f t="shared" si="6"/>
        <v>42E</v>
      </c>
      <c r="Y15" s="36">
        <f t="shared" si="7"/>
        <v>0</v>
      </c>
      <c r="Z15" s="31" t="str">
        <f ca="1">LOOKUP(I15,[1]Paramètres!$A$1:$A$20,[1]Paramètres!$C$1:$C$21)</f>
        <v>-15</v>
      </c>
      <c r="AA15" s="14" t="s">
        <v>34</v>
      </c>
      <c r="AB15" s="37"/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8" s="39" customFormat="1" x14ac:dyDescent="0.35">
      <c r="A16" s="24">
        <v>10</v>
      </c>
      <c r="B16" s="25" t="s">
        <v>76</v>
      </c>
      <c r="C16" s="25" t="s">
        <v>77</v>
      </c>
      <c r="D16" s="44" t="s">
        <v>78</v>
      </c>
      <c r="E16" s="27" t="s">
        <v>79</v>
      </c>
      <c r="F16" s="28">
        <v>788</v>
      </c>
      <c r="G16" s="29">
        <v>37599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-15</v>
      </c>
      <c r="J16" s="31" t="str">
        <f>LOOKUP(I16,[1]Paramètres!$A$1:$B$20)</f>
        <v>C2</v>
      </c>
      <c r="K16" s="31">
        <f t="shared" si="0"/>
        <v>7</v>
      </c>
      <c r="L16" s="32" t="s">
        <v>80</v>
      </c>
      <c r="M16" s="32" t="s">
        <v>60</v>
      </c>
      <c r="N16" s="32" t="s">
        <v>39</v>
      </c>
      <c r="O16" s="32" t="s">
        <v>65</v>
      </c>
      <c r="P16" s="33" t="str">
        <f t="shared" si="1"/>
        <v>40E</v>
      </c>
      <c r="Q16" s="34">
        <f t="shared" si="2"/>
        <v>1000000000</v>
      </c>
      <c r="R16" s="34">
        <f t="shared" si="2"/>
        <v>100000000</v>
      </c>
      <c r="S16" s="34">
        <f t="shared" si="2"/>
        <v>2500000000</v>
      </c>
      <c r="T16" s="34">
        <f t="shared" si="2"/>
        <v>400000000</v>
      </c>
      <c r="U16" s="34">
        <f t="shared" si="3"/>
        <v>4000000000</v>
      </c>
      <c r="V16" s="35" t="str">
        <f t="shared" si="4"/>
        <v>40E</v>
      </c>
      <c r="W16" s="36">
        <f t="shared" si="5"/>
        <v>0</v>
      </c>
      <c r="X16" s="35" t="str">
        <f t="shared" si="6"/>
        <v>40E</v>
      </c>
      <c r="Y16" s="36">
        <f t="shared" si="7"/>
        <v>0</v>
      </c>
      <c r="Z16" s="31" t="str">
        <f ca="1">LOOKUP(I16,[1]Paramètres!$A$1:$A$20,[1]Paramètres!$C$1:$C$21)</f>
        <v>-15</v>
      </c>
      <c r="AA16" s="14" t="s">
        <v>34</v>
      </c>
      <c r="AB16" s="37"/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41" customFormat="1" x14ac:dyDescent="0.35">
      <c r="A17" s="24">
        <v>11</v>
      </c>
      <c r="B17" s="25" t="s">
        <v>81</v>
      </c>
      <c r="C17" s="25" t="s">
        <v>82</v>
      </c>
      <c r="D17" s="26" t="s">
        <v>83</v>
      </c>
      <c r="E17" s="27" t="s">
        <v>79</v>
      </c>
      <c r="F17" s="28">
        <v>757</v>
      </c>
      <c r="G17" s="29">
        <v>37881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-14</v>
      </c>
      <c r="J17" s="31" t="str">
        <f>LOOKUP(I17,[1]Paramètres!$A$1:$B$20)</f>
        <v>C1</v>
      </c>
      <c r="K17" s="31">
        <f t="shared" si="0"/>
        <v>7</v>
      </c>
      <c r="L17" s="32" t="s">
        <v>84</v>
      </c>
      <c r="M17" s="32" t="s">
        <v>45</v>
      </c>
      <c r="N17" s="14" t="s">
        <v>70</v>
      </c>
      <c r="O17" s="14">
        <v>0</v>
      </c>
      <c r="P17" s="33" t="str">
        <f t="shared" si="1"/>
        <v>37E80F</v>
      </c>
      <c r="Q17" s="34">
        <f t="shared" si="2"/>
        <v>80000000</v>
      </c>
      <c r="R17" s="34">
        <f t="shared" si="2"/>
        <v>3000000000</v>
      </c>
      <c r="S17" s="34">
        <f t="shared" si="2"/>
        <v>700000000</v>
      </c>
      <c r="T17" s="34">
        <f t="shared" si="2"/>
        <v>0</v>
      </c>
      <c r="U17" s="34">
        <f t="shared" si="3"/>
        <v>3780000000</v>
      </c>
      <c r="V17" s="35" t="str">
        <f t="shared" si="4"/>
        <v>37E</v>
      </c>
      <c r="W17" s="36">
        <f t="shared" si="5"/>
        <v>80000000</v>
      </c>
      <c r="X17" s="35" t="str">
        <f t="shared" si="6"/>
        <v>37E80F</v>
      </c>
      <c r="Y17" s="36">
        <f t="shared" si="7"/>
        <v>0</v>
      </c>
      <c r="Z17" s="31" t="str">
        <f ca="1">LOOKUP(I17,[1]Paramètres!$A$1:$A$20,[1]Paramètres!$C$1:$C$21)</f>
        <v>-15</v>
      </c>
      <c r="AA17" s="14" t="s">
        <v>34</v>
      </c>
      <c r="AB17" s="37"/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46" customFormat="1" x14ac:dyDescent="0.35">
      <c r="A18" s="24">
        <v>12</v>
      </c>
      <c r="B18" s="25" t="s">
        <v>85</v>
      </c>
      <c r="C18" s="25" t="s">
        <v>86</v>
      </c>
      <c r="D18" s="26" t="s">
        <v>87</v>
      </c>
      <c r="E18" s="45" t="s">
        <v>38</v>
      </c>
      <c r="F18" s="28">
        <v>741</v>
      </c>
      <c r="G18" s="29">
        <v>37534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-15</v>
      </c>
      <c r="J18" s="31" t="str">
        <f>LOOKUP(I18,[1]Paramètres!$A$1:$B$20)</f>
        <v>C2</v>
      </c>
      <c r="K18" s="31">
        <f t="shared" si="0"/>
        <v>7</v>
      </c>
      <c r="L18" s="14" t="s">
        <v>52</v>
      </c>
      <c r="M18" s="32" t="s">
        <v>65</v>
      </c>
      <c r="N18" s="32" t="s">
        <v>88</v>
      </c>
      <c r="O18" s="14" t="s">
        <v>89</v>
      </c>
      <c r="P18" s="33" t="str">
        <f t="shared" si="1"/>
        <v>20E15F</v>
      </c>
      <c r="Q18" s="34">
        <f t="shared" si="2"/>
        <v>1500000000</v>
      </c>
      <c r="R18" s="34">
        <f t="shared" si="2"/>
        <v>400000000</v>
      </c>
      <c r="S18" s="34">
        <f t="shared" si="2"/>
        <v>65000000</v>
      </c>
      <c r="T18" s="34">
        <f t="shared" si="2"/>
        <v>50000000</v>
      </c>
      <c r="U18" s="34">
        <f t="shared" si="3"/>
        <v>2015000000</v>
      </c>
      <c r="V18" s="35" t="str">
        <f t="shared" si="4"/>
        <v>20E</v>
      </c>
      <c r="W18" s="36">
        <f t="shared" si="5"/>
        <v>15000000</v>
      </c>
      <c r="X18" s="35" t="str">
        <f t="shared" si="6"/>
        <v>20E15F</v>
      </c>
      <c r="Y18" s="36">
        <f t="shared" si="7"/>
        <v>0</v>
      </c>
      <c r="Z18" s="31" t="str">
        <f ca="1">LOOKUP(I18,[1]Paramètres!$A$1:$A$20,[1]Paramètres!$C$1:$C$21)</f>
        <v>-15</v>
      </c>
      <c r="AA18" s="14" t="s">
        <v>34</v>
      </c>
      <c r="AB18" s="37"/>
      <c r="AC18" s="3"/>
      <c r="AD18" s="38" t="str">
        <f>IF(ISNA(VLOOKUP(D18,'[1]Liste en forme Garçons'!$C:$C,1,FALSE)),"","*")</f>
        <v>*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39" customFormat="1" x14ac:dyDescent="0.35">
      <c r="A19" s="24">
        <v>13</v>
      </c>
      <c r="B19" s="25" t="s">
        <v>90</v>
      </c>
      <c r="C19" s="25" t="s">
        <v>91</v>
      </c>
      <c r="D19" s="26" t="s">
        <v>92</v>
      </c>
      <c r="E19" s="27" t="s">
        <v>38</v>
      </c>
      <c r="F19" s="28">
        <v>889</v>
      </c>
      <c r="G19" s="29">
        <v>38105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-13</v>
      </c>
      <c r="J19" s="31" t="str">
        <f>LOOKUP(I19,[1]Paramètres!$A$1:$B$20)</f>
        <v>M2</v>
      </c>
      <c r="K19" s="31">
        <f t="shared" si="0"/>
        <v>8</v>
      </c>
      <c r="L19" s="14" t="s">
        <v>88</v>
      </c>
      <c r="M19" s="14" t="s">
        <v>60</v>
      </c>
      <c r="N19" s="14" t="s">
        <v>80</v>
      </c>
      <c r="O19" s="14" t="s">
        <v>65</v>
      </c>
      <c r="P19" s="33" t="str">
        <f t="shared" si="1"/>
        <v>15E65F</v>
      </c>
      <c r="Q19" s="34">
        <f t="shared" si="2"/>
        <v>65000000</v>
      </c>
      <c r="R19" s="34">
        <f t="shared" si="2"/>
        <v>100000000</v>
      </c>
      <c r="S19" s="34">
        <f t="shared" si="2"/>
        <v>1000000000</v>
      </c>
      <c r="T19" s="34">
        <f t="shared" si="2"/>
        <v>400000000</v>
      </c>
      <c r="U19" s="34">
        <f t="shared" si="3"/>
        <v>1565000000</v>
      </c>
      <c r="V19" s="35" t="str">
        <f t="shared" si="4"/>
        <v>15E</v>
      </c>
      <c r="W19" s="36">
        <f t="shared" si="5"/>
        <v>65000000</v>
      </c>
      <c r="X19" s="35" t="str">
        <f t="shared" si="6"/>
        <v>15E65F</v>
      </c>
      <c r="Y19" s="36">
        <f t="shared" si="7"/>
        <v>0</v>
      </c>
      <c r="Z19" s="31" t="str">
        <f ca="1">LOOKUP(I19,[1]Paramètres!$A$1:$A$20,[1]Paramètres!$C$1:$C$21)</f>
        <v>-13</v>
      </c>
      <c r="AA19" s="14" t="s">
        <v>34</v>
      </c>
      <c r="AB19" s="40" t="s">
        <v>40</v>
      </c>
      <c r="AC19" s="38"/>
      <c r="AD19" s="38" t="str">
        <f>IF(ISNA(VLOOKUP(D19,'[1]Liste en forme Garçons'!$C:$C,1,FALSE)),"","*")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x14ac:dyDescent="0.35">
      <c r="A20" s="24">
        <v>14</v>
      </c>
      <c r="B20" s="25" t="s">
        <v>93</v>
      </c>
      <c r="C20" s="25" t="s">
        <v>94</v>
      </c>
      <c r="D20" s="26" t="s">
        <v>95</v>
      </c>
      <c r="E20" s="27" t="s">
        <v>64</v>
      </c>
      <c r="F20" s="28">
        <v>647</v>
      </c>
      <c r="G20" s="29">
        <v>37866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-14</v>
      </c>
      <c r="J20" s="31" t="str">
        <f>LOOKUP(I20,[1]Paramètres!$A$1:$B$20)</f>
        <v>C1</v>
      </c>
      <c r="K20" s="31">
        <f t="shared" si="0"/>
        <v>6</v>
      </c>
      <c r="L20" s="32" t="s">
        <v>88</v>
      </c>
      <c r="M20" s="32" t="s">
        <v>89</v>
      </c>
      <c r="N20" s="32" t="s">
        <v>84</v>
      </c>
      <c r="O20" s="32" t="s">
        <v>70</v>
      </c>
      <c r="P20" s="33" t="str">
        <f t="shared" si="1"/>
        <v>8E95F</v>
      </c>
      <c r="Q20" s="34">
        <f t="shared" si="2"/>
        <v>65000000</v>
      </c>
      <c r="R20" s="34">
        <f t="shared" si="2"/>
        <v>50000000</v>
      </c>
      <c r="S20" s="34">
        <f t="shared" si="2"/>
        <v>80000000</v>
      </c>
      <c r="T20" s="34">
        <f t="shared" si="2"/>
        <v>700000000</v>
      </c>
      <c r="U20" s="34">
        <f t="shared" si="3"/>
        <v>895000000</v>
      </c>
      <c r="V20" s="35" t="str">
        <f t="shared" si="4"/>
        <v>8E</v>
      </c>
      <c r="W20" s="36">
        <f t="shared" si="5"/>
        <v>95000000</v>
      </c>
      <c r="X20" s="35" t="str">
        <f t="shared" si="6"/>
        <v>8E95F</v>
      </c>
      <c r="Y20" s="36">
        <f t="shared" si="7"/>
        <v>0</v>
      </c>
      <c r="Z20" s="31" t="str">
        <f ca="1">LOOKUP(I20,[1]Paramètres!$A$1:$A$20,[1]Paramètres!$C$1:$C$21)</f>
        <v>-15</v>
      </c>
      <c r="AA20" s="14" t="s">
        <v>34</v>
      </c>
      <c r="AB20" s="37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96</v>
      </c>
      <c r="C21" s="25" t="s">
        <v>97</v>
      </c>
      <c r="D21" s="26" t="s">
        <v>98</v>
      </c>
      <c r="E21" s="27" t="s">
        <v>99</v>
      </c>
      <c r="F21" s="28">
        <v>694</v>
      </c>
      <c r="G21" s="29">
        <v>37557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-15</v>
      </c>
      <c r="J21" s="31" t="str">
        <f>LOOKUP(I21,[1]Paramètres!$A$1:$B$20)</f>
        <v>C2</v>
      </c>
      <c r="K21" s="31">
        <f t="shared" si="0"/>
        <v>6</v>
      </c>
      <c r="L21" s="14" t="s">
        <v>65</v>
      </c>
      <c r="M21" s="14" t="s">
        <v>71</v>
      </c>
      <c r="N21" s="14" t="s">
        <v>71</v>
      </c>
      <c r="O21" s="14" t="s">
        <v>89</v>
      </c>
      <c r="P21" s="33" t="str">
        <f t="shared" si="1"/>
        <v>5E30F</v>
      </c>
      <c r="Q21" s="34">
        <f t="shared" si="2"/>
        <v>400000000</v>
      </c>
      <c r="R21" s="34">
        <f t="shared" si="2"/>
        <v>40000000</v>
      </c>
      <c r="S21" s="34">
        <f t="shared" si="2"/>
        <v>40000000</v>
      </c>
      <c r="T21" s="34">
        <f t="shared" si="2"/>
        <v>50000000</v>
      </c>
      <c r="U21" s="34">
        <f t="shared" si="3"/>
        <v>530000000</v>
      </c>
      <c r="V21" s="35" t="str">
        <f t="shared" si="4"/>
        <v>5E</v>
      </c>
      <c r="W21" s="36">
        <f t="shared" si="5"/>
        <v>30000000</v>
      </c>
      <c r="X21" s="35" t="str">
        <f t="shared" si="6"/>
        <v>5E30F</v>
      </c>
      <c r="Y21" s="36">
        <f t="shared" si="7"/>
        <v>0</v>
      </c>
      <c r="Z21" s="31" t="str">
        <f ca="1">LOOKUP(I21,[1]Paramètres!$A$1:$A$20,[1]Paramètres!$C$1:$C$21)</f>
        <v>-15</v>
      </c>
      <c r="AA21" s="14" t="s">
        <v>34</v>
      </c>
      <c r="AB21" s="37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24">
        <v>16</v>
      </c>
      <c r="B22" s="25" t="s">
        <v>100</v>
      </c>
      <c r="C22" s="25" t="s">
        <v>101</v>
      </c>
      <c r="D22" s="26" t="s">
        <v>102</v>
      </c>
      <c r="E22" s="27" t="s">
        <v>103</v>
      </c>
      <c r="F22" s="28">
        <v>774</v>
      </c>
      <c r="G22" s="29">
        <v>37395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-15</v>
      </c>
      <c r="J22" s="31" t="str">
        <f>LOOKUP(I22,[1]Paramètres!$A$1:$B$20)</f>
        <v>C2</v>
      </c>
      <c r="K22" s="31">
        <f t="shared" si="0"/>
        <v>7</v>
      </c>
      <c r="L22" s="32" t="s">
        <v>75</v>
      </c>
      <c r="M22" s="32">
        <v>0</v>
      </c>
      <c r="N22" s="32" t="s">
        <v>104</v>
      </c>
      <c r="O22" s="32">
        <v>0</v>
      </c>
      <c r="P22" s="33" t="str">
        <f t="shared" si="1"/>
        <v>5E20F</v>
      </c>
      <c r="Q22" s="34">
        <f t="shared" si="2"/>
        <v>500000000</v>
      </c>
      <c r="R22" s="34">
        <f t="shared" si="2"/>
        <v>0</v>
      </c>
      <c r="S22" s="34">
        <f t="shared" si="2"/>
        <v>20000000</v>
      </c>
      <c r="T22" s="34">
        <f t="shared" si="2"/>
        <v>0</v>
      </c>
      <c r="U22" s="34">
        <f t="shared" si="3"/>
        <v>520000000</v>
      </c>
      <c r="V22" s="35" t="str">
        <f t="shared" si="4"/>
        <v>5E</v>
      </c>
      <c r="W22" s="36">
        <f t="shared" si="5"/>
        <v>20000000</v>
      </c>
      <c r="X22" s="35" t="str">
        <f t="shared" si="6"/>
        <v>5E20F</v>
      </c>
      <c r="Y22" s="36">
        <f t="shared" si="7"/>
        <v>0</v>
      </c>
      <c r="Z22" s="31" t="str">
        <f ca="1">LOOKUP(I22,[1]Paramètres!$A$1:$A$20,[1]Paramètres!$C$1:$C$21)</f>
        <v>-15</v>
      </c>
      <c r="AA22" s="14" t="s">
        <v>34</v>
      </c>
      <c r="AB22" s="47"/>
      <c r="AC22" s="38"/>
      <c r="AD22" s="38" t="str">
        <f>IF(ISNA(VLOOKUP(D22,'[1]Liste en forme Garçons'!$C:$C,1,FALSE)),"","*")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4" spans="1:46" s="39" customFormat="1" x14ac:dyDescent="0.35">
      <c r="A24" s="48">
        <v>17</v>
      </c>
      <c r="B24" s="25" t="s">
        <v>105</v>
      </c>
      <c r="C24" s="25" t="s">
        <v>106</v>
      </c>
      <c r="D24" s="44" t="s">
        <v>107</v>
      </c>
      <c r="E24" s="27" t="s">
        <v>108</v>
      </c>
      <c r="F24" s="49">
        <v>638</v>
      </c>
      <c r="G24" s="29">
        <v>37263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-15</v>
      </c>
      <c r="J24" s="31" t="str">
        <f>LOOKUP(I24,[1]Paramètres!$A$1:$B$20)</f>
        <v>C2</v>
      </c>
      <c r="K24" s="31">
        <f t="shared" ref="K24:K70" si="8">INT(F24/100)</f>
        <v>6</v>
      </c>
      <c r="L24" s="14" t="s">
        <v>109</v>
      </c>
      <c r="M24" s="14" t="s">
        <v>89</v>
      </c>
      <c r="N24" s="14" t="s">
        <v>84</v>
      </c>
      <c r="O24" s="14" t="s">
        <v>88</v>
      </c>
      <c r="P24" s="33" t="str">
        <f t="shared" ref="P24:P70" si="9">IF(Y24&gt;0,CONCATENATE(X24,INT(Y24/POWER(10,INT(LOG10(Y24)/2)*2)),CHAR(73-INT(LOG10(Y24)/2))),X24)</f>
        <v>2E25F</v>
      </c>
      <c r="Q24" s="34">
        <f t="shared" ref="Q24:T70" si="10">POWER(10,(73-CODE(IF(OR(L24=0,L24="",L24="Ni"),"Z",RIGHT(UPPER(L24)))))*2)*IF(OR(L24=0,L24="",L24="Ni"),0,VALUE(LEFT(L24,LEN(L24)-1)))</f>
        <v>30000000</v>
      </c>
      <c r="R24" s="34">
        <f t="shared" si="10"/>
        <v>50000000</v>
      </c>
      <c r="S24" s="34">
        <f t="shared" si="10"/>
        <v>80000000</v>
      </c>
      <c r="T24" s="34">
        <f t="shared" si="10"/>
        <v>65000000</v>
      </c>
      <c r="U24" s="34">
        <f t="shared" ref="U24:U70" si="11">Q24+R24+S24+T24</f>
        <v>225000000</v>
      </c>
      <c r="V24" s="35" t="str">
        <f t="shared" ref="V24:V70" si="12">IF(U24&gt;0,CONCATENATE(INT(U24/POWER(10,INT(MIN(LOG10(U24),16)/2)*2)),CHAR(73-INT(MIN(LOG10(U24),16)/2))),"0")</f>
        <v>2E</v>
      </c>
      <c r="W24" s="36">
        <f t="shared" ref="W24:W70" si="13">IF(U24&gt;0,U24-INT(U24/POWER(10,INT(MIN(LOG10(U24),16)/2)*2))*POWER(10,INT(MIN(LOG10(U24),16)/2)*2),0)</f>
        <v>25000000</v>
      </c>
      <c r="X24" s="35" t="str">
        <f t="shared" ref="X24:X70" si="14">IF(W24&gt;0,CONCATENATE(V24,INT(W24/POWER(10,INT(LOG10(W24)/2)*2)),CHAR(73-INT(LOG10(W24)/2))),V24)</f>
        <v>2E25F</v>
      </c>
      <c r="Y24" s="36">
        <f t="shared" ref="Y24:Y70" si="15">IF(W24&gt;0,W24-INT(W24/POWER(10,INT(LOG10(W24)/2)*2))*POWER(10,INT(LOG10(W24)/2)*2),0)</f>
        <v>0</v>
      </c>
      <c r="Z24" s="31" t="str">
        <f ca="1">LOOKUP(I24,[1]Paramètres!$A$1:$A$20,[1]Paramètres!$C$1:$C$21)</f>
        <v>-15</v>
      </c>
      <c r="AA24" s="14" t="s">
        <v>34</v>
      </c>
      <c r="AB24" s="50"/>
      <c r="AC24" s="3"/>
      <c r="AD24" s="38" t="str">
        <f>IF(ISNA(VLOOKUP(D24,'[1]Liste en forme Garçons'!$C:$C,1,FALSE)),"","*")</f>
        <v>*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39" customFormat="1" x14ac:dyDescent="0.35">
      <c r="A25" s="48">
        <v>18</v>
      </c>
      <c r="B25" s="25" t="s">
        <v>110</v>
      </c>
      <c r="C25" s="25" t="s">
        <v>111</v>
      </c>
      <c r="D25" s="26" t="s">
        <v>112</v>
      </c>
      <c r="E25" s="27" t="s">
        <v>113</v>
      </c>
      <c r="F25" s="28">
        <v>763</v>
      </c>
      <c r="G25" s="29">
        <v>37431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-15</v>
      </c>
      <c r="J25" s="31" t="str">
        <f>LOOKUP(I25,[1]Paramètres!$A$1:$B$20)</f>
        <v>C2</v>
      </c>
      <c r="K25" s="31">
        <f t="shared" si="8"/>
        <v>7</v>
      </c>
      <c r="L25" s="32" t="s">
        <v>114</v>
      </c>
      <c r="M25" s="32" t="s">
        <v>84</v>
      </c>
      <c r="N25" s="32">
        <v>0</v>
      </c>
      <c r="O25" s="32" t="s">
        <v>60</v>
      </c>
      <c r="P25" s="33" t="str">
        <f t="shared" si="9"/>
        <v>2E5F</v>
      </c>
      <c r="Q25" s="34">
        <f t="shared" si="10"/>
        <v>25000000</v>
      </c>
      <c r="R25" s="34">
        <f t="shared" si="10"/>
        <v>80000000</v>
      </c>
      <c r="S25" s="34">
        <f t="shared" si="10"/>
        <v>0</v>
      </c>
      <c r="T25" s="34">
        <f t="shared" si="10"/>
        <v>100000000</v>
      </c>
      <c r="U25" s="34">
        <f t="shared" si="11"/>
        <v>205000000</v>
      </c>
      <c r="V25" s="35" t="str">
        <f t="shared" si="12"/>
        <v>2E</v>
      </c>
      <c r="W25" s="36">
        <f t="shared" si="13"/>
        <v>5000000</v>
      </c>
      <c r="X25" s="35" t="str">
        <f t="shared" si="14"/>
        <v>2E5F</v>
      </c>
      <c r="Y25" s="36">
        <f t="shared" si="15"/>
        <v>0</v>
      </c>
      <c r="Z25" s="31" t="str">
        <f ca="1">LOOKUP(I25,[1]Paramètres!$A$1:$A$20,[1]Paramètres!$C$1:$C$21)</f>
        <v>-15</v>
      </c>
      <c r="AA25" s="14" t="s">
        <v>34</v>
      </c>
      <c r="AB25" s="51"/>
      <c r="AD25" s="38" t="str">
        <f>IF(ISNA(VLOOKUP(D25,'[1]Liste en forme Garçons'!$C:$C,1,FALSE)),"","*")</f>
        <v>*</v>
      </c>
    </row>
    <row r="26" spans="1:46" s="39" customFormat="1" x14ac:dyDescent="0.35">
      <c r="A26" s="48">
        <v>19</v>
      </c>
      <c r="B26" s="25" t="s">
        <v>115</v>
      </c>
      <c r="C26" s="25" t="s">
        <v>116</v>
      </c>
      <c r="D26" s="26" t="s">
        <v>117</v>
      </c>
      <c r="E26" s="27" t="s">
        <v>118</v>
      </c>
      <c r="F26" s="28">
        <v>709</v>
      </c>
      <c r="G26" s="29">
        <v>37741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-14</v>
      </c>
      <c r="J26" s="31" t="str">
        <f>LOOKUP(I26,[1]Paramètres!$A$1:$B$20)</f>
        <v>C1</v>
      </c>
      <c r="K26" s="31">
        <f t="shared" si="8"/>
        <v>7</v>
      </c>
      <c r="L26" s="32" t="s">
        <v>114</v>
      </c>
      <c r="M26" s="32" t="s">
        <v>119</v>
      </c>
      <c r="N26" s="32" t="s">
        <v>114</v>
      </c>
      <c r="O26" s="32" t="s">
        <v>84</v>
      </c>
      <c r="P26" s="33" t="str">
        <f t="shared" si="9"/>
        <v>1E65F</v>
      </c>
      <c r="Q26" s="34">
        <f t="shared" si="10"/>
        <v>25000000</v>
      </c>
      <c r="R26" s="34">
        <f t="shared" si="10"/>
        <v>35000000</v>
      </c>
      <c r="S26" s="34">
        <f t="shared" si="10"/>
        <v>25000000</v>
      </c>
      <c r="T26" s="34">
        <f t="shared" si="10"/>
        <v>80000000</v>
      </c>
      <c r="U26" s="34">
        <f t="shared" si="11"/>
        <v>165000000</v>
      </c>
      <c r="V26" s="35" t="str">
        <f t="shared" si="12"/>
        <v>1E</v>
      </c>
      <c r="W26" s="36">
        <f t="shared" si="13"/>
        <v>65000000</v>
      </c>
      <c r="X26" s="35" t="str">
        <f t="shared" si="14"/>
        <v>1E65F</v>
      </c>
      <c r="Y26" s="36">
        <f t="shared" si="15"/>
        <v>0</v>
      </c>
      <c r="Z26" s="31" t="str">
        <f ca="1">LOOKUP(I26,[1]Paramètres!$A$1:$A$20,[1]Paramètres!$C$1:$C$21)</f>
        <v>-15</v>
      </c>
      <c r="AA26" s="14" t="s">
        <v>34</v>
      </c>
      <c r="AB26" s="51"/>
      <c r="AC26" s="3"/>
      <c r="AD26" s="38" t="str">
        <f>IF(ISNA(VLOOKUP(D26,'[1]Liste en forme Garçons'!$C:$C,1,FALSE)),"","*")</f>
        <v>*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39" customFormat="1" x14ac:dyDescent="0.35">
      <c r="A27" s="48">
        <v>20</v>
      </c>
      <c r="B27" s="25" t="s">
        <v>120</v>
      </c>
      <c r="C27" s="25" t="s">
        <v>121</v>
      </c>
      <c r="D27" s="26" t="s">
        <v>122</v>
      </c>
      <c r="E27" s="27" t="s">
        <v>64</v>
      </c>
      <c r="F27" s="28">
        <v>649</v>
      </c>
      <c r="G27" s="29">
        <v>37658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-14</v>
      </c>
      <c r="J27" s="31" t="str">
        <f>LOOKUP(I27,[1]Paramètres!$A$1:$B$20)</f>
        <v>C1</v>
      </c>
      <c r="K27" s="31">
        <f t="shared" si="8"/>
        <v>6</v>
      </c>
      <c r="L27" s="32" t="s">
        <v>89</v>
      </c>
      <c r="M27" s="32" t="s">
        <v>123</v>
      </c>
      <c r="N27" s="32" t="s">
        <v>119</v>
      </c>
      <c r="O27" s="32" t="s">
        <v>109</v>
      </c>
      <c r="P27" s="33" t="str">
        <f t="shared" si="9"/>
        <v>1E30F</v>
      </c>
      <c r="Q27" s="34">
        <f t="shared" si="10"/>
        <v>50000000</v>
      </c>
      <c r="R27" s="34">
        <f t="shared" si="10"/>
        <v>15000000</v>
      </c>
      <c r="S27" s="34">
        <f t="shared" si="10"/>
        <v>35000000</v>
      </c>
      <c r="T27" s="34">
        <f t="shared" si="10"/>
        <v>30000000</v>
      </c>
      <c r="U27" s="34">
        <f t="shared" si="11"/>
        <v>130000000</v>
      </c>
      <c r="V27" s="35" t="str">
        <f t="shared" si="12"/>
        <v>1E</v>
      </c>
      <c r="W27" s="36">
        <f t="shared" si="13"/>
        <v>30000000</v>
      </c>
      <c r="X27" s="35" t="str">
        <f t="shared" si="14"/>
        <v>1E30F</v>
      </c>
      <c r="Y27" s="36">
        <f t="shared" si="15"/>
        <v>0</v>
      </c>
      <c r="Z27" s="31" t="str">
        <f ca="1">LOOKUP(I27,[1]Paramètres!$A$1:$A$20,[1]Paramètres!$C$1:$C$21)</f>
        <v>-15</v>
      </c>
      <c r="AA27" s="14" t="s">
        <v>34</v>
      </c>
      <c r="AB27" s="51"/>
      <c r="AC27" s="38"/>
      <c r="AD27" s="38" t="str">
        <f>IF(ISNA(VLOOKUP(D27,'[1]Liste en forme Garçons'!$C:$C,1,FALSE)),"","*")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x14ac:dyDescent="0.35">
      <c r="A28" s="48">
        <v>21</v>
      </c>
      <c r="B28" s="25" t="s">
        <v>124</v>
      </c>
      <c r="C28" s="25" t="s">
        <v>125</v>
      </c>
      <c r="D28" s="26" t="s">
        <v>126</v>
      </c>
      <c r="E28" s="45" t="s">
        <v>38</v>
      </c>
      <c r="F28" s="28">
        <v>657</v>
      </c>
      <c r="G28" s="29">
        <v>37874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-14</v>
      </c>
      <c r="J28" s="31" t="str">
        <f>LOOKUP(I28,[1]Paramètres!$A$1:$B$20)</f>
        <v>C1</v>
      </c>
      <c r="K28" s="31">
        <f t="shared" si="8"/>
        <v>6</v>
      </c>
      <c r="L28" s="14" t="s">
        <v>123</v>
      </c>
      <c r="M28" s="32" t="s">
        <v>88</v>
      </c>
      <c r="N28" s="32" t="s">
        <v>127</v>
      </c>
      <c r="O28" s="14" t="s">
        <v>119</v>
      </c>
      <c r="P28" s="33" t="str">
        <f t="shared" si="9"/>
        <v>1E20F</v>
      </c>
      <c r="Q28" s="34">
        <f t="shared" si="10"/>
        <v>15000000</v>
      </c>
      <c r="R28" s="34">
        <f t="shared" si="10"/>
        <v>65000000</v>
      </c>
      <c r="S28" s="34">
        <f t="shared" si="10"/>
        <v>5000000</v>
      </c>
      <c r="T28" s="34">
        <f t="shared" si="10"/>
        <v>35000000</v>
      </c>
      <c r="U28" s="34">
        <f t="shared" si="11"/>
        <v>120000000</v>
      </c>
      <c r="V28" s="35" t="str">
        <f t="shared" si="12"/>
        <v>1E</v>
      </c>
      <c r="W28" s="36">
        <f t="shared" si="13"/>
        <v>20000000</v>
      </c>
      <c r="X28" s="35" t="str">
        <f t="shared" si="14"/>
        <v>1E20F</v>
      </c>
      <c r="Y28" s="36">
        <f t="shared" si="15"/>
        <v>0</v>
      </c>
      <c r="Z28" s="31" t="str">
        <f ca="1">LOOKUP(I28,[1]Paramètres!$A$1:$A$20,[1]Paramètres!$C$1:$C$21)</f>
        <v>-15</v>
      </c>
      <c r="AA28" s="14" t="s">
        <v>34</v>
      </c>
      <c r="AB28" s="51"/>
      <c r="AC28" s="38"/>
      <c r="AD28" s="38" t="str">
        <f>IF(ISNA(VLOOKUP(D28,'[1]Liste en forme Garçons'!$C:$C,1,FALSE)),"","*")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x14ac:dyDescent="0.35">
      <c r="A29" s="48">
        <v>22</v>
      </c>
      <c r="B29" s="25" t="s">
        <v>128</v>
      </c>
      <c r="C29" s="25" t="s">
        <v>129</v>
      </c>
      <c r="D29" s="26" t="s">
        <v>130</v>
      </c>
      <c r="E29" s="27" t="s">
        <v>56</v>
      </c>
      <c r="F29" s="28">
        <v>644</v>
      </c>
      <c r="G29" s="29">
        <v>37813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-14</v>
      </c>
      <c r="J29" s="31" t="str">
        <f>LOOKUP(I29,[1]Paramètres!$A$1:$B$20)</f>
        <v>C1</v>
      </c>
      <c r="K29" s="31">
        <f t="shared" si="8"/>
        <v>6</v>
      </c>
      <c r="L29" s="14" t="s">
        <v>71</v>
      </c>
      <c r="M29" s="14">
        <v>0</v>
      </c>
      <c r="N29" s="14" t="s">
        <v>119</v>
      </c>
      <c r="O29" s="14" t="s">
        <v>71</v>
      </c>
      <c r="P29" s="33" t="str">
        <f t="shared" si="9"/>
        <v>1E15F</v>
      </c>
      <c r="Q29" s="34">
        <f t="shared" si="10"/>
        <v>40000000</v>
      </c>
      <c r="R29" s="34">
        <f t="shared" si="10"/>
        <v>0</v>
      </c>
      <c r="S29" s="34">
        <f t="shared" si="10"/>
        <v>35000000</v>
      </c>
      <c r="T29" s="34">
        <f t="shared" si="10"/>
        <v>40000000</v>
      </c>
      <c r="U29" s="34">
        <f t="shared" si="11"/>
        <v>115000000</v>
      </c>
      <c r="V29" s="35" t="str">
        <f t="shared" si="12"/>
        <v>1E</v>
      </c>
      <c r="W29" s="36">
        <f t="shared" si="13"/>
        <v>15000000</v>
      </c>
      <c r="X29" s="35" t="str">
        <f t="shared" si="14"/>
        <v>1E15F</v>
      </c>
      <c r="Y29" s="36">
        <f t="shared" si="15"/>
        <v>0</v>
      </c>
      <c r="Z29" s="31" t="str">
        <f ca="1">LOOKUP(I29,[1]Paramètres!$A$1:$A$20,[1]Paramètres!$C$1:$C$21)</f>
        <v>-15</v>
      </c>
      <c r="AA29" s="14" t="s">
        <v>34</v>
      </c>
      <c r="AB29" s="51"/>
      <c r="AC29" s="38"/>
      <c r="AD29" s="38" t="str">
        <f>IF(ISNA(VLOOKUP(D29,'[1]Liste en forme Garçons'!$C:$C,1,FALSE)),"","*")</f>
        <v>*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x14ac:dyDescent="0.35">
      <c r="A30" s="48">
        <v>23</v>
      </c>
      <c r="B30" s="25" t="s">
        <v>131</v>
      </c>
      <c r="C30" s="25" t="s">
        <v>132</v>
      </c>
      <c r="D30" s="44" t="s">
        <v>133</v>
      </c>
      <c r="E30" s="27" t="s">
        <v>38</v>
      </c>
      <c r="F30" s="28">
        <v>691</v>
      </c>
      <c r="G30" s="29">
        <v>37276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-15</v>
      </c>
      <c r="J30" s="31" t="str">
        <f>LOOKUP(I30,[1]Paramètres!$A$1:$B$20)</f>
        <v>C2</v>
      </c>
      <c r="K30" s="31">
        <f t="shared" si="8"/>
        <v>6</v>
      </c>
      <c r="L30" s="32">
        <v>0</v>
      </c>
      <c r="M30" s="32" t="s">
        <v>114</v>
      </c>
      <c r="N30" s="32" t="s">
        <v>109</v>
      </c>
      <c r="O30" s="32" t="s">
        <v>114</v>
      </c>
      <c r="P30" s="33" t="str">
        <f t="shared" si="9"/>
        <v>80F</v>
      </c>
      <c r="Q30" s="34">
        <f t="shared" si="10"/>
        <v>0</v>
      </c>
      <c r="R30" s="34">
        <f t="shared" si="10"/>
        <v>25000000</v>
      </c>
      <c r="S30" s="34">
        <f t="shared" si="10"/>
        <v>30000000</v>
      </c>
      <c r="T30" s="34">
        <f t="shared" si="10"/>
        <v>25000000</v>
      </c>
      <c r="U30" s="34">
        <f t="shared" si="11"/>
        <v>80000000</v>
      </c>
      <c r="V30" s="35" t="str">
        <f t="shared" si="12"/>
        <v>80F</v>
      </c>
      <c r="W30" s="36">
        <f t="shared" si="13"/>
        <v>0</v>
      </c>
      <c r="X30" s="35" t="str">
        <f t="shared" si="14"/>
        <v>80F</v>
      </c>
      <c r="Y30" s="36">
        <f t="shared" si="15"/>
        <v>0</v>
      </c>
      <c r="Z30" s="31" t="str">
        <f ca="1">LOOKUP(I30,[1]Paramètres!$A$1:$A$20,[1]Paramètres!$C$1:$C$21)</f>
        <v>-15</v>
      </c>
      <c r="AA30" s="14" t="s">
        <v>34</v>
      </c>
      <c r="AB30" s="51"/>
      <c r="AC30" s="3"/>
      <c r="AD30" s="38" t="str">
        <f>IF(ISNA(VLOOKUP(D30,'[1]Liste en forme Garçons'!$C:$C,1,FALSE)),"","*")</f>
        <v>*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39" customFormat="1" x14ac:dyDescent="0.35">
      <c r="A31" s="48">
        <v>24</v>
      </c>
      <c r="B31" s="25" t="s">
        <v>134</v>
      </c>
      <c r="C31" s="25" t="s">
        <v>135</v>
      </c>
      <c r="D31" s="26" t="s">
        <v>136</v>
      </c>
      <c r="E31" s="27" t="s">
        <v>137</v>
      </c>
      <c r="F31" s="28">
        <v>533</v>
      </c>
      <c r="G31" s="29">
        <v>37391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-15</v>
      </c>
      <c r="J31" s="31" t="str">
        <f>LOOKUP(I31,[1]Paramètres!$A$1:$B$20)</f>
        <v>C2</v>
      </c>
      <c r="K31" s="31">
        <f t="shared" si="8"/>
        <v>5</v>
      </c>
      <c r="L31" s="32" t="s">
        <v>127</v>
      </c>
      <c r="M31" s="32" t="s">
        <v>138</v>
      </c>
      <c r="N31" s="32" t="s">
        <v>88</v>
      </c>
      <c r="O31" s="32">
        <v>0</v>
      </c>
      <c r="P31" s="33" t="str">
        <f t="shared" si="9"/>
        <v>80F</v>
      </c>
      <c r="Q31" s="34">
        <f t="shared" si="10"/>
        <v>5000000</v>
      </c>
      <c r="R31" s="34">
        <f t="shared" si="10"/>
        <v>10000000</v>
      </c>
      <c r="S31" s="34">
        <f t="shared" si="10"/>
        <v>65000000</v>
      </c>
      <c r="T31" s="34">
        <f t="shared" si="10"/>
        <v>0</v>
      </c>
      <c r="U31" s="34">
        <f t="shared" si="11"/>
        <v>80000000</v>
      </c>
      <c r="V31" s="35" t="str">
        <f t="shared" si="12"/>
        <v>80F</v>
      </c>
      <c r="W31" s="36">
        <f t="shared" si="13"/>
        <v>0</v>
      </c>
      <c r="X31" s="35" t="str">
        <f t="shared" si="14"/>
        <v>80F</v>
      </c>
      <c r="Y31" s="36">
        <f t="shared" si="15"/>
        <v>0</v>
      </c>
      <c r="Z31" s="31" t="str">
        <f ca="1">LOOKUP(I31,[1]Paramètres!$A$1:$A$20,[1]Paramètres!$C$1:$C$21)</f>
        <v>-15</v>
      </c>
      <c r="AA31" s="14" t="s">
        <v>34</v>
      </c>
      <c r="AB31" s="51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48">
        <v>25</v>
      </c>
      <c r="B32" s="25" t="s">
        <v>139</v>
      </c>
      <c r="C32" s="25" t="s">
        <v>140</v>
      </c>
      <c r="D32" s="26" t="s">
        <v>141</v>
      </c>
      <c r="E32" s="45" t="s">
        <v>79</v>
      </c>
      <c r="F32" s="28">
        <v>732</v>
      </c>
      <c r="G32" s="29">
        <v>37845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-14</v>
      </c>
      <c r="J32" s="31" t="str">
        <f>LOOKUP(I32,[1]Paramètres!$A$1:$B$20)</f>
        <v>C1</v>
      </c>
      <c r="K32" s="31">
        <f t="shared" si="8"/>
        <v>7</v>
      </c>
      <c r="L32" s="32" t="s">
        <v>104</v>
      </c>
      <c r="M32" s="32" t="s">
        <v>127</v>
      </c>
      <c r="N32" s="32" t="s">
        <v>89</v>
      </c>
      <c r="O32" s="32">
        <v>0</v>
      </c>
      <c r="P32" s="33" t="str">
        <f t="shared" si="9"/>
        <v>75F</v>
      </c>
      <c r="Q32" s="34">
        <f t="shared" si="10"/>
        <v>20000000</v>
      </c>
      <c r="R32" s="34">
        <f t="shared" si="10"/>
        <v>5000000</v>
      </c>
      <c r="S32" s="34">
        <f t="shared" si="10"/>
        <v>50000000</v>
      </c>
      <c r="T32" s="34">
        <f t="shared" si="10"/>
        <v>0</v>
      </c>
      <c r="U32" s="34">
        <f t="shared" si="11"/>
        <v>75000000</v>
      </c>
      <c r="V32" s="35" t="str">
        <f t="shared" si="12"/>
        <v>75F</v>
      </c>
      <c r="W32" s="36">
        <f t="shared" si="13"/>
        <v>0</v>
      </c>
      <c r="X32" s="35" t="str">
        <f t="shared" si="14"/>
        <v>75F</v>
      </c>
      <c r="Y32" s="36">
        <f t="shared" si="15"/>
        <v>0</v>
      </c>
      <c r="Z32" s="31" t="str">
        <f ca="1">LOOKUP(I32,[1]Paramètres!$A$1:$A$20,[1]Paramètres!$C$1:$C$21)</f>
        <v>-15</v>
      </c>
      <c r="AA32" s="14" t="s">
        <v>34</v>
      </c>
      <c r="AB32" s="51"/>
      <c r="AC32" s="3"/>
      <c r="AD32" s="38" t="str">
        <f>IF(ISNA(VLOOKUP(D32,'[1]Liste en forme Garçons'!$C:$C,1,FALSE)),"","*")</f>
        <v>*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39" customFormat="1" x14ac:dyDescent="0.35">
      <c r="A33" s="48">
        <v>26</v>
      </c>
      <c r="B33" s="25" t="s">
        <v>142</v>
      </c>
      <c r="C33" s="25" t="s">
        <v>143</v>
      </c>
      <c r="D33" s="26" t="s">
        <v>144</v>
      </c>
      <c r="E33" s="27" t="s">
        <v>64</v>
      </c>
      <c r="F33" s="28">
        <v>623</v>
      </c>
      <c r="G33" s="29">
        <v>37894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-14</v>
      </c>
      <c r="J33" s="31" t="str">
        <f>LOOKUP(I33,[1]Paramètres!$A$1:$B$20)</f>
        <v>C1</v>
      </c>
      <c r="K33" s="31">
        <f t="shared" si="8"/>
        <v>6</v>
      </c>
      <c r="L33" s="32" t="s">
        <v>138</v>
      </c>
      <c r="M33" s="32" t="s">
        <v>109</v>
      </c>
      <c r="N33" s="14" t="s">
        <v>138</v>
      </c>
      <c r="O33" s="14" t="s">
        <v>104</v>
      </c>
      <c r="P33" s="33" t="str">
        <f t="shared" si="9"/>
        <v>70F</v>
      </c>
      <c r="Q33" s="34">
        <f t="shared" si="10"/>
        <v>10000000</v>
      </c>
      <c r="R33" s="34">
        <f t="shared" si="10"/>
        <v>30000000</v>
      </c>
      <c r="S33" s="34">
        <f t="shared" si="10"/>
        <v>10000000</v>
      </c>
      <c r="T33" s="34">
        <f t="shared" si="10"/>
        <v>20000000</v>
      </c>
      <c r="U33" s="34">
        <f t="shared" si="11"/>
        <v>70000000</v>
      </c>
      <c r="V33" s="35" t="str">
        <f t="shared" si="12"/>
        <v>70F</v>
      </c>
      <c r="W33" s="36">
        <f t="shared" si="13"/>
        <v>0</v>
      </c>
      <c r="X33" s="35" t="str">
        <f t="shared" si="14"/>
        <v>70F</v>
      </c>
      <c r="Y33" s="36">
        <f t="shared" si="15"/>
        <v>0</v>
      </c>
      <c r="Z33" s="31" t="str">
        <f ca="1">LOOKUP(I33,[1]Paramètres!$A$1:$A$20,[1]Paramètres!$C$1:$C$21)</f>
        <v>-15</v>
      </c>
      <c r="AA33" s="14" t="s">
        <v>34</v>
      </c>
      <c r="AB33" s="51"/>
      <c r="AC33" s="3"/>
      <c r="AD33" s="38" t="str">
        <f>IF(ISNA(VLOOKUP(D33,'[1]Liste en forme Garçons'!$C:$C,1,FALSE)),"","*")</f>
        <v>*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39" customFormat="1" x14ac:dyDescent="0.35">
      <c r="A34" s="48">
        <v>27</v>
      </c>
      <c r="B34" s="25" t="s">
        <v>145</v>
      </c>
      <c r="C34" s="25" t="s">
        <v>146</v>
      </c>
      <c r="D34" s="26" t="s">
        <v>147</v>
      </c>
      <c r="E34" s="27" t="s">
        <v>148</v>
      </c>
      <c r="F34" s="28">
        <v>657</v>
      </c>
      <c r="G34" s="29">
        <v>37471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-15</v>
      </c>
      <c r="J34" s="31" t="str">
        <f>LOOKUP(I34,[1]Paramètres!$A$1:$B$20)</f>
        <v>C2</v>
      </c>
      <c r="K34" s="31">
        <f t="shared" si="8"/>
        <v>6</v>
      </c>
      <c r="L34" s="32" t="s">
        <v>149</v>
      </c>
      <c r="M34" s="32" t="s">
        <v>149</v>
      </c>
      <c r="N34" s="32" t="s">
        <v>150</v>
      </c>
      <c r="O34" s="32" t="s">
        <v>88</v>
      </c>
      <c r="P34" s="33" t="str">
        <f t="shared" si="9"/>
        <v>66F</v>
      </c>
      <c r="Q34" s="34">
        <f t="shared" si="10"/>
        <v>0</v>
      </c>
      <c r="R34" s="34">
        <f t="shared" si="10"/>
        <v>0</v>
      </c>
      <c r="S34" s="34">
        <f t="shared" si="10"/>
        <v>1000000</v>
      </c>
      <c r="T34" s="34">
        <f t="shared" si="10"/>
        <v>65000000</v>
      </c>
      <c r="U34" s="34">
        <f t="shared" si="11"/>
        <v>66000000</v>
      </c>
      <c r="V34" s="35" t="str">
        <f t="shared" si="12"/>
        <v>66F</v>
      </c>
      <c r="W34" s="36">
        <f t="shared" si="13"/>
        <v>0</v>
      </c>
      <c r="X34" s="35" t="str">
        <f t="shared" si="14"/>
        <v>66F</v>
      </c>
      <c r="Y34" s="36">
        <f t="shared" si="15"/>
        <v>0</v>
      </c>
      <c r="Z34" s="31" t="str">
        <f ca="1">LOOKUP(I34,[1]Paramètres!$A$1:$A$20,[1]Paramètres!$C$1:$C$21)</f>
        <v>-15</v>
      </c>
      <c r="AA34" s="14" t="s">
        <v>34</v>
      </c>
      <c r="AB34" s="51"/>
      <c r="AC34" s="3"/>
      <c r="AD34" s="38" t="str">
        <f>IF(ISNA(VLOOKUP(D34,'[1]Liste en forme Garçons'!$C:$C,1,FALSE)),"","*")</f>
        <v>*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s="39" customFormat="1" x14ac:dyDescent="0.35">
      <c r="A35" s="48">
        <v>28</v>
      </c>
      <c r="B35" s="25" t="s">
        <v>151</v>
      </c>
      <c r="C35" s="25" t="s">
        <v>152</v>
      </c>
      <c r="D35" s="26" t="s">
        <v>153</v>
      </c>
      <c r="E35" s="27" t="s">
        <v>113</v>
      </c>
      <c r="F35" s="28">
        <v>770</v>
      </c>
      <c r="G35" s="29">
        <v>37299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-15</v>
      </c>
      <c r="J35" s="31" t="str">
        <f>LOOKUP(I35,[1]Paramètres!$A$1:$B$20)</f>
        <v>C2</v>
      </c>
      <c r="K35" s="31">
        <f t="shared" si="8"/>
        <v>7</v>
      </c>
      <c r="L35" s="32" t="s">
        <v>114</v>
      </c>
      <c r="M35" s="32" t="s">
        <v>71</v>
      </c>
      <c r="N35" s="14">
        <v>0</v>
      </c>
      <c r="O35" s="14">
        <v>0</v>
      </c>
      <c r="P35" s="33" t="str">
        <f t="shared" si="9"/>
        <v>65F</v>
      </c>
      <c r="Q35" s="34">
        <f t="shared" si="10"/>
        <v>25000000</v>
      </c>
      <c r="R35" s="34">
        <f t="shared" si="10"/>
        <v>40000000</v>
      </c>
      <c r="S35" s="34">
        <f t="shared" si="10"/>
        <v>0</v>
      </c>
      <c r="T35" s="34">
        <f t="shared" si="10"/>
        <v>0</v>
      </c>
      <c r="U35" s="34">
        <f t="shared" si="11"/>
        <v>65000000</v>
      </c>
      <c r="V35" s="35" t="str">
        <f t="shared" si="12"/>
        <v>65F</v>
      </c>
      <c r="W35" s="36">
        <f t="shared" si="13"/>
        <v>0</v>
      </c>
      <c r="X35" s="35" t="str">
        <f t="shared" si="14"/>
        <v>65F</v>
      </c>
      <c r="Y35" s="36">
        <f t="shared" si="15"/>
        <v>0</v>
      </c>
      <c r="Z35" s="31" t="str">
        <f ca="1">LOOKUP(I35,[1]Paramètres!$A$1:$A$20,[1]Paramètres!$C$1:$C$21)</f>
        <v>-15</v>
      </c>
      <c r="AA35" s="14" t="s">
        <v>34</v>
      </c>
      <c r="AB35" s="51"/>
      <c r="AC35" s="3"/>
      <c r="AD35" s="38" t="str">
        <f>IF(ISNA(VLOOKUP(D35,'[1]Liste en forme Garçons'!$C:$C,1,FALSE)),"","*")</f>
        <v>*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39" customFormat="1" x14ac:dyDescent="0.35">
      <c r="A36" s="48">
        <v>29</v>
      </c>
      <c r="B36" s="25" t="s">
        <v>154</v>
      </c>
      <c r="C36" s="25" t="s">
        <v>155</v>
      </c>
      <c r="D36" s="26" t="s">
        <v>156</v>
      </c>
      <c r="E36" s="27" t="s">
        <v>157</v>
      </c>
      <c r="F36" s="28">
        <v>500</v>
      </c>
      <c r="G36" s="29">
        <v>37642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-14</v>
      </c>
      <c r="J36" s="31" t="str">
        <f>LOOKUP(I36,[1]Paramètres!$A$1:$B$20)</f>
        <v>C1</v>
      </c>
      <c r="K36" s="31">
        <f t="shared" si="8"/>
        <v>5</v>
      </c>
      <c r="L36" s="32" t="s">
        <v>138</v>
      </c>
      <c r="M36" s="32" t="s">
        <v>127</v>
      </c>
      <c r="N36" s="32" t="s">
        <v>114</v>
      </c>
      <c r="O36" s="32" t="s">
        <v>104</v>
      </c>
      <c r="P36" s="33" t="str">
        <f t="shared" si="9"/>
        <v>60F</v>
      </c>
      <c r="Q36" s="34">
        <f t="shared" si="10"/>
        <v>10000000</v>
      </c>
      <c r="R36" s="34">
        <f t="shared" si="10"/>
        <v>5000000</v>
      </c>
      <c r="S36" s="34">
        <f t="shared" si="10"/>
        <v>25000000</v>
      </c>
      <c r="T36" s="34">
        <f t="shared" si="10"/>
        <v>20000000</v>
      </c>
      <c r="U36" s="34">
        <f t="shared" si="11"/>
        <v>60000000</v>
      </c>
      <c r="V36" s="35" t="str">
        <f t="shared" si="12"/>
        <v>60F</v>
      </c>
      <c r="W36" s="36">
        <f t="shared" si="13"/>
        <v>0</v>
      </c>
      <c r="X36" s="35" t="str">
        <f t="shared" si="14"/>
        <v>60F</v>
      </c>
      <c r="Y36" s="36">
        <f t="shared" si="15"/>
        <v>0</v>
      </c>
      <c r="Z36" s="31" t="str">
        <f ca="1">LOOKUP(I36,[1]Paramètres!$A$1:$A$20,[1]Paramètres!$C$1:$C$21)</f>
        <v>-15</v>
      </c>
      <c r="AA36" s="14" t="s">
        <v>34</v>
      </c>
      <c r="AB36" s="51"/>
      <c r="AC36" s="3"/>
      <c r="AD36" s="38" t="str">
        <f>IF(ISNA(VLOOKUP(D36,'[1]Liste en forme Garçons'!$C:$C,1,FALSE)),"","*")</f>
        <v>*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39" customFormat="1" x14ac:dyDescent="0.35">
      <c r="A37" s="48">
        <v>30</v>
      </c>
      <c r="B37" s="25" t="s">
        <v>158</v>
      </c>
      <c r="C37" s="25" t="s">
        <v>159</v>
      </c>
      <c r="D37" s="26" t="s">
        <v>160</v>
      </c>
      <c r="E37" s="27" t="s">
        <v>64</v>
      </c>
      <c r="F37" s="28">
        <v>613</v>
      </c>
      <c r="G37" s="29">
        <v>37741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-14</v>
      </c>
      <c r="J37" s="31" t="str">
        <f>LOOKUP(I37,[1]Paramètres!$A$1:$B$20)</f>
        <v>C1</v>
      </c>
      <c r="K37" s="31">
        <f t="shared" si="8"/>
        <v>6</v>
      </c>
      <c r="L37" s="32" t="s">
        <v>71</v>
      </c>
      <c r="M37" s="32" t="s">
        <v>138</v>
      </c>
      <c r="N37" s="14">
        <v>0</v>
      </c>
      <c r="O37" s="14" t="s">
        <v>150</v>
      </c>
      <c r="P37" s="33" t="str">
        <f t="shared" si="9"/>
        <v>51F</v>
      </c>
      <c r="Q37" s="34">
        <f t="shared" si="10"/>
        <v>40000000</v>
      </c>
      <c r="R37" s="34">
        <f t="shared" si="10"/>
        <v>10000000</v>
      </c>
      <c r="S37" s="34">
        <f t="shared" si="10"/>
        <v>0</v>
      </c>
      <c r="T37" s="34">
        <f t="shared" si="10"/>
        <v>1000000</v>
      </c>
      <c r="U37" s="34">
        <f t="shared" si="11"/>
        <v>51000000</v>
      </c>
      <c r="V37" s="35" t="str">
        <f t="shared" si="12"/>
        <v>51F</v>
      </c>
      <c r="W37" s="36">
        <f t="shared" si="13"/>
        <v>0</v>
      </c>
      <c r="X37" s="35" t="str">
        <f t="shared" si="14"/>
        <v>51F</v>
      </c>
      <c r="Y37" s="36">
        <f t="shared" si="15"/>
        <v>0</v>
      </c>
      <c r="Z37" s="31" t="str">
        <f ca="1">LOOKUP(I37,[1]Paramètres!$A$1:$A$20,[1]Paramètres!$C$1:$C$21)</f>
        <v>-15</v>
      </c>
      <c r="AA37" s="14" t="s">
        <v>34</v>
      </c>
      <c r="AB37" s="51"/>
      <c r="AC37" s="3"/>
      <c r="AD37" s="38" t="str">
        <f>IF(ISNA(VLOOKUP(D37,'[1]Liste en forme Garçons'!$C:$C,1,FALSE)),"","*")</f>
        <v>*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39" customFormat="1" x14ac:dyDescent="0.35">
      <c r="A38" s="48">
        <v>31</v>
      </c>
      <c r="B38" s="25" t="s">
        <v>120</v>
      </c>
      <c r="C38" s="25" t="s">
        <v>161</v>
      </c>
      <c r="D38" s="26" t="s">
        <v>162</v>
      </c>
      <c r="E38" s="27" t="s">
        <v>64</v>
      </c>
      <c r="F38" s="28">
        <v>604</v>
      </c>
      <c r="G38" s="29">
        <v>37870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-14</v>
      </c>
      <c r="J38" s="31" t="str">
        <f>LOOKUP(I38,[1]Paramètres!$A$1:$B$20)</f>
        <v>C1</v>
      </c>
      <c r="K38" s="31">
        <f t="shared" si="8"/>
        <v>6</v>
      </c>
      <c r="L38" s="32" t="s">
        <v>163</v>
      </c>
      <c r="M38" s="32" t="s">
        <v>104</v>
      </c>
      <c r="N38" s="14" t="s">
        <v>123</v>
      </c>
      <c r="O38" s="14" t="s">
        <v>138</v>
      </c>
      <c r="P38" s="33" t="str">
        <f t="shared" si="9"/>
        <v>45F80G</v>
      </c>
      <c r="Q38" s="34">
        <f t="shared" si="10"/>
        <v>800000</v>
      </c>
      <c r="R38" s="34">
        <f t="shared" si="10"/>
        <v>20000000</v>
      </c>
      <c r="S38" s="34">
        <f t="shared" si="10"/>
        <v>15000000</v>
      </c>
      <c r="T38" s="34">
        <f t="shared" si="10"/>
        <v>10000000</v>
      </c>
      <c r="U38" s="34">
        <f t="shared" si="11"/>
        <v>45800000</v>
      </c>
      <c r="V38" s="35" t="str">
        <f t="shared" si="12"/>
        <v>45F</v>
      </c>
      <c r="W38" s="36">
        <f t="shared" si="13"/>
        <v>800000</v>
      </c>
      <c r="X38" s="35" t="str">
        <f t="shared" si="14"/>
        <v>45F80G</v>
      </c>
      <c r="Y38" s="36">
        <f t="shared" si="15"/>
        <v>0</v>
      </c>
      <c r="Z38" s="31" t="str">
        <f ca="1">LOOKUP(I38,[1]Paramètres!$A$1:$A$20,[1]Paramètres!$C$1:$C$21)</f>
        <v>-15</v>
      </c>
      <c r="AA38" s="14" t="s">
        <v>34</v>
      </c>
      <c r="AB38" s="51"/>
      <c r="AC38" s="3"/>
      <c r="AD38" s="38" t="str">
        <f>IF(ISNA(VLOOKUP(D38,'[1]Liste en forme Garçons'!$C:$C,1,FALSE)),"","*")</f>
        <v>*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39" customFormat="1" x14ac:dyDescent="0.35">
      <c r="A39" s="52">
        <v>32</v>
      </c>
      <c r="B39" s="25" t="s">
        <v>164</v>
      </c>
      <c r="C39" s="25" t="s">
        <v>165</v>
      </c>
      <c r="D39" s="26" t="s">
        <v>166</v>
      </c>
      <c r="E39" s="27" t="s">
        <v>108</v>
      </c>
      <c r="F39" s="28">
        <v>500</v>
      </c>
      <c r="G39" s="29">
        <v>37463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-15</v>
      </c>
      <c r="J39" s="31" t="str">
        <f>LOOKUP(I39,[1]Paramètres!$A$1:$B$20)</f>
        <v>C2</v>
      </c>
      <c r="K39" s="31">
        <f t="shared" si="8"/>
        <v>5</v>
      </c>
      <c r="L39" s="32" t="s">
        <v>104</v>
      </c>
      <c r="M39" s="32">
        <v>0</v>
      </c>
      <c r="N39" s="14" t="s">
        <v>123</v>
      </c>
      <c r="O39" s="14">
        <v>0</v>
      </c>
      <c r="P39" s="33" t="str">
        <f t="shared" si="9"/>
        <v>35F</v>
      </c>
      <c r="Q39" s="34">
        <f t="shared" si="10"/>
        <v>20000000</v>
      </c>
      <c r="R39" s="34">
        <f t="shared" si="10"/>
        <v>0</v>
      </c>
      <c r="S39" s="34">
        <f t="shared" si="10"/>
        <v>15000000</v>
      </c>
      <c r="T39" s="34">
        <f t="shared" si="10"/>
        <v>0</v>
      </c>
      <c r="U39" s="34">
        <f t="shared" si="11"/>
        <v>35000000</v>
      </c>
      <c r="V39" s="35" t="str">
        <f t="shared" si="12"/>
        <v>35F</v>
      </c>
      <c r="W39" s="36">
        <f t="shared" si="13"/>
        <v>0</v>
      </c>
      <c r="X39" s="35" t="str">
        <f t="shared" si="14"/>
        <v>35F</v>
      </c>
      <c r="Y39" s="36">
        <f t="shared" si="15"/>
        <v>0</v>
      </c>
      <c r="Z39" s="31" t="str">
        <f ca="1">LOOKUP(I39,[1]Paramètres!$A$1:$A$20,[1]Paramètres!$C$1:$C$21)</f>
        <v>-15</v>
      </c>
      <c r="AA39" s="14" t="s">
        <v>34</v>
      </c>
      <c r="AB39" s="47"/>
      <c r="AC39" s="3"/>
      <c r="AD39" s="38" t="str">
        <f>IF(ISNA(VLOOKUP(D39,'[1]Liste en forme Garçons'!$C:$C,1,FALSE)),"","*")</f>
        <v>*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s="39" customFormat="1" x14ac:dyDescent="0.35">
      <c r="A40" s="48">
        <v>33</v>
      </c>
      <c r="B40" s="25" t="s">
        <v>167</v>
      </c>
      <c r="C40" s="25" t="s">
        <v>168</v>
      </c>
      <c r="D40" s="26" t="s">
        <v>169</v>
      </c>
      <c r="E40" s="27" t="s">
        <v>170</v>
      </c>
      <c r="F40" s="28">
        <v>500</v>
      </c>
      <c r="G40" s="29">
        <v>37417</v>
      </c>
      <c r="H40" s="30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31">
        <f>LOOKUP(YEAR(G40)-[1]Paramètres!$E$1,[1]Paramètres!$A$1:$A$20)</f>
        <v>-15</v>
      </c>
      <c r="J40" s="31" t="str">
        <f>LOOKUP(I40,[1]Paramètres!$A$1:$B$20)</f>
        <v>C2</v>
      </c>
      <c r="K40" s="31">
        <f t="shared" si="8"/>
        <v>5</v>
      </c>
      <c r="L40" s="32" t="s">
        <v>171</v>
      </c>
      <c r="M40" s="32">
        <v>0</v>
      </c>
      <c r="N40" s="32" t="s">
        <v>138</v>
      </c>
      <c r="O40" s="32" t="s">
        <v>123</v>
      </c>
      <c r="P40" s="33" t="str">
        <f t="shared" si="9"/>
        <v>32F</v>
      </c>
      <c r="Q40" s="34">
        <f t="shared" si="10"/>
        <v>7000000</v>
      </c>
      <c r="R40" s="34">
        <f t="shared" si="10"/>
        <v>0</v>
      </c>
      <c r="S40" s="34">
        <f t="shared" si="10"/>
        <v>10000000</v>
      </c>
      <c r="T40" s="34">
        <f t="shared" si="10"/>
        <v>15000000</v>
      </c>
      <c r="U40" s="34">
        <f t="shared" si="11"/>
        <v>32000000</v>
      </c>
      <c r="V40" s="35" t="str">
        <f t="shared" si="12"/>
        <v>32F</v>
      </c>
      <c r="W40" s="36">
        <f t="shared" si="13"/>
        <v>0</v>
      </c>
      <c r="X40" s="35" t="str">
        <f t="shared" si="14"/>
        <v>32F</v>
      </c>
      <c r="Y40" s="36">
        <f t="shared" si="15"/>
        <v>0</v>
      </c>
      <c r="Z40" s="31" t="str">
        <f ca="1">LOOKUP(I40,[1]Paramètres!$A$1:$A$20,[1]Paramètres!$C$1:$C$21)</f>
        <v>-15</v>
      </c>
      <c r="AA40" s="14" t="s">
        <v>34</v>
      </c>
      <c r="AB40" s="51"/>
      <c r="AC40" s="3"/>
      <c r="AD40" s="38" t="str">
        <f>IF(ISNA(VLOOKUP(D40,'[1]Liste en forme Garçons'!$C:$C,1,FALSE)),"","*")</f>
        <v>*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39" customFormat="1" x14ac:dyDescent="0.35">
      <c r="A41" s="48">
        <v>34</v>
      </c>
      <c r="B41" s="25" t="s">
        <v>172</v>
      </c>
      <c r="C41" s="25" t="s">
        <v>173</v>
      </c>
      <c r="D41" s="44" t="s">
        <v>174</v>
      </c>
      <c r="E41" s="27" t="s">
        <v>64</v>
      </c>
      <c r="F41" s="28">
        <v>507</v>
      </c>
      <c r="G41" s="29">
        <v>37613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-15</v>
      </c>
      <c r="J41" s="31" t="str">
        <f>LOOKUP(I41,[1]Paramètres!$A$1:$B$20)</f>
        <v>C2</v>
      </c>
      <c r="K41" s="31">
        <f t="shared" si="8"/>
        <v>5</v>
      </c>
      <c r="L41" s="14" t="s">
        <v>171</v>
      </c>
      <c r="M41" s="32" t="s">
        <v>175</v>
      </c>
      <c r="N41" s="32" t="s">
        <v>163</v>
      </c>
      <c r="O41" s="32" t="s">
        <v>123</v>
      </c>
      <c r="P41" s="33" t="str">
        <f t="shared" si="9"/>
        <v>26F80G</v>
      </c>
      <c r="Q41" s="34">
        <f t="shared" si="10"/>
        <v>7000000</v>
      </c>
      <c r="R41" s="34">
        <f t="shared" si="10"/>
        <v>4000000</v>
      </c>
      <c r="S41" s="34">
        <f t="shared" si="10"/>
        <v>800000</v>
      </c>
      <c r="T41" s="34">
        <f t="shared" si="10"/>
        <v>15000000</v>
      </c>
      <c r="U41" s="34">
        <f t="shared" si="11"/>
        <v>26800000</v>
      </c>
      <c r="V41" s="35" t="str">
        <f t="shared" si="12"/>
        <v>26F</v>
      </c>
      <c r="W41" s="36">
        <f t="shared" si="13"/>
        <v>800000</v>
      </c>
      <c r="X41" s="35" t="str">
        <f t="shared" si="14"/>
        <v>26F80G</v>
      </c>
      <c r="Y41" s="36">
        <f t="shared" si="15"/>
        <v>0</v>
      </c>
      <c r="Z41" s="31" t="str">
        <f ca="1">LOOKUP(I41,[1]Paramètres!$A$1:$A$20,[1]Paramètres!$C$1:$C$21)</f>
        <v>-15</v>
      </c>
      <c r="AA41" s="14" t="s">
        <v>34</v>
      </c>
      <c r="AB41" s="51"/>
      <c r="AC41" s="3"/>
      <c r="AD41" s="38" t="str">
        <f>IF(ISNA(VLOOKUP(D41,'[1]Liste en forme Garçons'!$C:$C,1,FALSE)),"","*")</f>
        <v>*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39" customFormat="1" x14ac:dyDescent="0.35">
      <c r="A42" s="48">
        <v>35</v>
      </c>
      <c r="B42" s="25" t="s">
        <v>53</v>
      </c>
      <c r="C42" s="25" t="s">
        <v>176</v>
      </c>
      <c r="D42" s="26" t="s">
        <v>177</v>
      </c>
      <c r="E42" s="27" t="s">
        <v>44</v>
      </c>
      <c r="F42" s="28">
        <v>535</v>
      </c>
      <c r="G42" s="29">
        <v>37425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-15</v>
      </c>
      <c r="J42" s="31" t="str">
        <f>LOOKUP(I42,[1]Paramètres!$A$1:$B$20)</f>
        <v>C2</v>
      </c>
      <c r="K42" s="31">
        <f t="shared" si="8"/>
        <v>5</v>
      </c>
      <c r="L42" s="32" t="s">
        <v>127</v>
      </c>
      <c r="M42" s="32" t="s">
        <v>171</v>
      </c>
      <c r="N42" s="14" t="s">
        <v>175</v>
      </c>
      <c r="O42" s="14">
        <v>0</v>
      </c>
      <c r="P42" s="33" t="str">
        <f t="shared" si="9"/>
        <v>16F</v>
      </c>
      <c r="Q42" s="34">
        <f t="shared" si="10"/>
        <v>5000000</v>
      </c>
      <c r="R42" s="34">
        <f t="shared" si="10"/>
        <v>7000000</v>
      </c>
      <c r="S42" s="34">
        <f t="shared" si="10"/>
        <v>4000000</v>
      </c>
      <c r="T42" s="34">
        <f t="shared" si="10"/>
        <v>0</v>
      </c>
      <c r="U42" s="34">
        <f t="shared" si="11"/>
        <v>16000000</v>
      </c>
      <c r="V42" s="35" t="str">
        <f t="shared" si="12"/>
        <v>16F</v>
      </c>
      <c r="W42" s="36">
        <f t="shared" si="13"/>
        <v>0</v>
      </c>
      <c r="X42" s="35" t="str">
        <f t="shared" si="14"/>
        <v>16F</v>
      </c>
      <c r="Y42" s="36">
        <f t="shared" si="15"/>
        <v>0</v>
      </c>
      <c r="Z42" s="31" t="str">
        <f ca="1">LOOKUP(I42,[1]Paramètres!$A$1:$A$20,[1]Paramètres!$C$1:$C$21)</f>
        <v>-15</v>
      </c>
      <c r="AA42" s="14" t="s">
        <v>34</v>
      </c>
      <c r="AB42" s="51"/>
      <c r="AC42" s="3"/>
      <c r="AD42" s="38" t="str">
        <f>IF(ISNA(VLOOKUP(D42,'[1]Liste en forme Garçons'!$C:$C,1,FALSE)),"","*")</f>
        <v>*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39" customFormat="1" x14ac:dyDescent="0.35">
      <c r="A43" s="48">
        <v>36</v>
      </c>
      <c r="B43" s="25" t="s">
        <v>178</v>
      </c>
      <c r="C43" s="25" t="s">
        <v>179</v>
      </c>
      <c r="D43" s="26" t="s">
        <v>180</v>
      </c>
      <c r="E43" s="27" t="s">
        <v>64</v>
      </c>
      <c r="F43" s="28">
        <v>595</v>
      </c>
      <c r="G43" s="29">
        <v>37686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31">
        <f>LOOKUP(YEAR(G43)-[1]Paramètres!$E$1,[1]Paramètres!$A$1:$A$20)</f>
        <v>-14</v>
      </c>
      <c r="J43" s="31" t="str">
        <f>LOOKUP(I43,[1]Paramètres!$A$1:$B$20)</f>
        <v>C1</v>
      </c>
      <c r="K43" s="31">
        <f t="shared" si="8"/>
        <v>5</v>
      </c>
      <c r="L43" s="32" t="s">
        <v>181</v>
      </c>
      <c r="M43" s="32" t="s">
        <v>150</v>
      </c>
      <c r="N43" s="32" t="s">
        <v>171</v>
      </c>
      <c r="O43" s="32" t="s">
        <v>127</v>
      </c>
      <c r="P43" s="33" t="str">
        <f t="shared" si="9"/>
        <v>13F1G</v>
      </c>
      <c r="Q43" s="34">
        <f t="shared" si="10"/>
        <v>10000</v>
      </c>
      <c r="R43" s="34">
        <f t="shared" si="10"/>
        <v>1000000</v>
      </c>
      <c r="S43" s="34">
        <f t="shared" si="10"/>
        <v>7000000</v>
      </c>
      <c r="T43" s="34">
        <f t="shared" si="10"/>
        <v>5000000</v>
      </c>
      <c r="U43" s="34">
        <f t="shared" si="11"/>
        <v>13010000</v>
      </c>
      <c r="V43" s="35" t="str">
        <f t="shared" si="12"/>
        <v>13F</v>
      </c>
      <c r="W43" s="36">
        <f t="shared" si="13"/>
        <v>10000</v>
      </c>
      <c r="X43" s="35" t="str">
        <f t="shared" si="14"/>
        <v>13F1G</v>
      </c>
      <c r="Y43" s="36">
        <f t="shared" si="15"/>
        <v>0</v>
      </c>
      <c r="Z43" s="31" t="str">
        <f ca="1">LOOKUP(I43,[1]Paramètres!$A$1:$A$20,[1]Paramètres!$C$1:$C$21)</f>
        <v>-15</v>
      </c>
      <c r="AA43" s="14" t="s">
        <v>34</v>
      </c>
      <c r="AB43" s="51"/>
      <c r="AC43" s="3"/>
      <c r="AD43" s="38" t="str">
        <f>IF(ISNA(VLOOKUP(D43,'[1]Liste en forme Garçons'!$C:$C,1,FALSE)),"","*")</f>
        <v>*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s="39" customFormat="1" x14ac:dyDescent="0.35">
      <c r="A44" s="48">
        <v>37</v>
      </c>
      <c r="B44" s="25" t="s">
        <v>182</v>
      </c>
      <c r="C44" s="25" t="s">
        <v>183</v>
      </c>
      <c r="D44" s="26" t="s">
        <v>184</v>
      </c>
      <c r="E44" s="27" t="s">
        <v>185</v>
      </c>
      <c r="F44" s="28">
        <v>516</v>
      </c>
      <c r="G44" s="29">
        <v>37564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31">
        <f>LOOKUP(YEAR(G44)-[1]Paramètres!$E$1,[1]Paramètres!$A$1:$A$20)</f>
        <v>-15</v>
      </c>
      <c r="J44" s="31" t="str">
        <f>LOOKUP(I44,[1]Paramètres!$A$1:$B$20)</f>
        <v>C2</v>
      </c>
      <c r="K44" s="31">
        <f t="shared" si="8"/>
        <v>5</v>
      </c>
      <c r="L44" s="32" t="s">
        <v>150</v>
      </c>
      <c r="M44" s="32" t="s">
        <v>186</v>
      </c>
      <c r="N44" s="32" t="s">
        <v>187</v>
      </c>
      <c r="O44" s="32" t="s">
        <v>171</v>
      </c>
      <c r="P44" s="33" t="str">
        <f t="shared" si="9"/>
        <v>11F50G</v>
      </c>
      <c r="Q44" s="34">
        <f t="shared" si="10"/>
        <v>1000000</v>
      </c>
      <c r="R44" s="34">
        <f t="shared" si="10"/>
        <v>3000000</v>
      </c>
      <c r="S44" s="34">
        <f t="shared" si="10"/>
        <v>500000</v>
      </c>
      <c r="T44" s="34">
        <f t="shared" si="10"/>
        <v>7000000</v>
      </c>
      <c r="U44" s="34">
        <f t="shared" si="11"/>
        <v>11500000</v>
      </c>
      <c r="V44" s="35" t="str">
        <f t="shared" si="12"/>
        <v>11F</v>
      </c>
      <c r="W44" s="36">
        <f t="shared" si="13"/>
        <v>500000</v>
      </c>
      <c r="X44" s="35" t="str">
        <f t="shared" si="14"/>
        <v>11F50G</v>
      </c>
      <c r="Y44" s="36">
        <f t="shared" si="15"/>
        <v>0</v>
      </c>
      <c r="Z44" s="31" t="str">
        <f ca="1">LOOKUP(I44,[1]Paramètres!$A$1:$A$20,[1]Paramètres!$C$1:$C$21)</f>
        <v>-15</v>
      </c>
      <c r="AA44" s="14" t="s">
        <v>34</v>
      </c>
      <c r="AB44" s="51"/>
      <c r="AC44" s="3"/>
      <c r="AD44" s="38" t="str">
        <f>IF(ISNA(VLOOKUP(D44,'[1]Liste en forme Garçons'!$C:$C,1,FALSE)),"","*")</f>
        <v>*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39" customFormat="1" x14ac:dyDescent="0.35">
      <c r="A45" s="48">
        <v>38</v>
      </c>
      <c r="B45" s="25" t="s">
        <v>188</v>
      </c>
      <c r="C45" s="25" t="s">
        <v>189</v>
      </c>
      <c r="D45" s="26" t="s">
        <v>190</v>
      </c>
      <c r="E45" s="27" t="s">
        <v>69</v>
      </c>
      <c r="F45" s="28">
        <v>536</v>
      </c>
      <c r="G45" s="29">
        <v>37873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31">
        <f>LOOKUP(YEAR(G45)-[1]Paramètres!$E$1,[1]Paramètres!$A$1:$A$20)</f>
        <v>-14</v>
      </c>
      <c r="J45" s="31" t="str">
        <f>LOOKUP(I45,[1]Paramètres!$A$1:$B$20)</f>
        <v>C1</v>
      </c>
      <c r="K45" s="31">
        <f t="shared" si="8"/>
        <v>5</v>
      </c>
      <c r="L45" s="32" t="s">
        <v>187</v>
      </c>
      <c r="M45" s="32" t="s">
        <v>163</v>
      </c>
      <c r="N45" s="14" t="s">
        <v>186</v>
      </c>
      <c r="O45" s="14" t="s">
        <v>175</v>
      </c>
      <c r="P45" s="33" t="str">
        <f t="shared" si="9"/>
        <v>8F30G</v>
      </c>
      <c r="Q45" s="34">
        <f t="shared" si="10"/>
        <v>500000</v>
      </c>
      <c r="R45" s="34">
        <f t="shared" si="10"/>
        <v>800000</v>
      </c>
      <c r="S45" s="34">
        <f t="shared" si="10"/>
        <v>3000000</v>
      </c>
      <c r="T45" s="34">
        <f t="shared" si="10"/>
        <v>4000000</v>
      </c>
      <c r="U45" s="34">
        <f t="shared" si="11"/>
        <v>8300000</v>
      </c>
      <c r="V45" s="35" t="str">
        <f t="shared" si="12"/>
        <v>8F</v>
      </c>
      <c r="W45" s="36">
        <f t="shared" si="13"/>
        <v>300000</v>
      </c>
      <c r="X45" s="35" t="str">
        <f t="shared" si="14"/>
        <v>8F30G</v>
      </c>
      <c r="Y45" s="36">
        <f t="shared" si="15"/>
        <v>0</v>
      </c>
      <c r="Z45" s="31" t="str">
        <f ca="1">LOOKUP(I45,[1]Paramètres!$A$1:$A$20,[1]Paramètres!$C$1:$C$21)</f>
        <v>-15</v>
      </c>
      <c r="AA45" s="14" t="s">
        <v>34</v>
      </c>
      <c r="AB45" s="51"/>
      <c r="AC45" s="3"/>
      <c r="AD45" s="38" t="str">
        <f>IF(ISNA(VLOOKUP(D45,'[1]Liste en forme Garçons'!$C:$C,1,FALSE)),"","*")</f>
        <v>*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39" customFormat="1" x14ac:dyDescent="0.35">
      <c r="A46" s="48">
        <v>39</v>
      </c>
      <c r="B46" s="25" t="s">
        <v>191</v>
      </c>
      <c r="C46" s="25" t="s">
        <v>192</v>
      </c>
      <c r="D46" s="26" t="s">
        <v>193</v>
      </c>
      <c r="E46" s="27" t="s">
        <v>64</v>
      </c>
      <c r="F46" s="28">
        <v>500</v>
      </c>
      <c r="G46" s="29">
        <v>37489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31">
        <f>LOOKUP(YEAR(G46)-[1]Paramètres!$E$1,[1]Paramètres!$A$1:$A$20)</f>
        <v>-15</v>
      </c>
      <c r="J46" s="31" t="str">
        <f>LOOKUP(I46,[1]Paramètres!$A$1:$B$20)</f>
        <v>C2</v>
      </c>
      <c r="K46" s="31">
        <f t="shared" si="8"/>
        <v>5</v>
      </c>
      <c r="L46" s="14" t="s">
        <v>175</v>
      </c>
      <c r="M46" s="32" t="s">
        <v>194</v>
      </c>
      <c r="N46" s="32" t="s">
        <v>195</v>
      </c>
      <c r="O46" s="32" t="s">
        <v>163</v>
      </c>
      <c r="P46" s="33" t="str">
        <f t="shared" si="9"/>
        <v>7F10G</v>
      </c>
      <c r="Q46" s="34">
        <f t="shared" si="10"/>
        <v>4000000</v>
      </c>
      <c r="R46" s="34">
        <f t="shared" si="10"/>
        <v>2000000</v>
      </c>
      <c r="S46" s="34">
        <f t="shared" si="10"/>
        <v>300000</v>
      </c>
      <c r="T46" s="34">
        <f t="shared" si="10"/>
        <v>800000</v>
      </c>
      <c r="U46" s="34">
        <f t="shared" si="11"/>
        <v>7100000</v>
      </c>
      <c r="V46" s="35" t="str">
        <f t="shared" si="12"/>
        <v>7F</v>
      </c>
      <c r="W46" s="36">
        <f t="shared" si="13"/>
        <v>100000</v>
      </c>
      <c r="X46" s="35" t="str">
        <f t="shared" si="14"/>
        <v>7F10G</v>
      </c>
      <c r="Y46" s="36">
        <f t="shared" si="15"/>
        <v>0</v>
      </c>
      <c r="Z46" s="31" t="str">
        <f ca="1">LOOKUP(I46,[1]Paramètres!$A$1:$A$20,[1]Paramètres!$C$1:$C$21)</f>
        <v>-15</v>
      </c>
      <c r="AA46" s="14" t="s">
        <v>34</v>
      </c>
      <c r="AB46" s="51"/>
      <c r="AC46" s="3"/>
      <c r="AD46" s="38" t="str">
        <f>IF(ISNA(VLOOKUP(D46,'[1]Liste en forme Garçons'!$C:$C,1,FALSE)),"","*")</f>
        <v>*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39" customFormat="1" x14ac:dyDescent="0.35">
      <c r="A47" s="48">
        <v>40</v>
      </c>
      <c r="B47" s="25" t="s">
        <v>196</v>
      </c>
      <c r="C47" s="25" t="s">
        <v>197</v>
      </c>
      <c r="D47" s="26" t="s">
        <v>198</v>
      </c>
      <c r="E47" s="27" t="s">
        <v>69</v>
      </c>
      <c r="F47" s="28">
        <v>520</v>
      </c>
      <c r="G47" s="29">
        <v>37729</v>
      </c>
      <c r="H47" s="30" t="str">
        <f>IF(E47="","",IF(COUNTIF([1]Paramètres!$H:$H,E47)=1,IF([1]Paramètres!$E$3=[1]Paramètres!$A$23,"Belfort/Montbéliard",IF([1]Paramètres!$E$3=[1]Paramètres!$A$24,"Doubs","Franche-Comté")),IF(COUNTIF([1]Paramètres!$I:$I,E47)=1,IF([1]Paramètres!$E$3=[1]Paramètres!$A$23,"Belfort/Montbéliard",IF([1]Paramètres!$E$3=[1]Paramètres!$A$24,"Belfort","Franche-Comté")),IF(COUNTIF([1]Paramètres!$J:$J,E47)=1,IF([1]Paramètres!$E$3=[1]Paramètres!$A$25,"Franche-Comté","Haute-Saône"),IF(COUNTIF([1]Paramètres!$K:$K,E47)=1,IF([1]Paramètres!$E$3=[1]Paramètres!$A$25,"Franche-Comté","Jura"),IF(COUNTIF([1]Paramètres!$G:$G,E47)=1,IF([1]Paramètres!$E$3=[1]Paramètres!$A$23,"Besançon",IF([1]Paramètres!$E$3=[1]Paramètres!$A$24,"Doubs","Franche-Comté")),"*** INCONNU ***"))))))</f>
        <v>Doubs</v>
      </c>
      <c r="I47" s="31">
        <f>LOOKUP(YEAR(G47)-[1]Paramètres!$E$1,[1]Paramètres!$A$1:$A$20)</f>
        <v>-14</v>
      </c>
      <c r="J47" s="31" t="str">
        <f>LOOKUP(I47,[1]Paramètres!$A$1:$B$20)</f>
        <v>C1</v>
      </c>
      <c r="K47" s="31">
        <f t="shared" si="8"/>
        <v>5</v>
      </c>
      <c r="L47" s="32" t="s">
        <v>199</v>
      </c>
      <c r="M47" s="32" t="s">
        <v>195</v>
      </c>
      <c r="N47" s="14" t="s">
        <v>200</v>
      </c>
      <c r="O47" s="14" t="s">
        <v>186</v>
      </c>
      <c r="P47" s="33" t="str">
        <f t="shared" si="9"/>
        <v>3F90G</v>
      </c>
      <c r="Q47" s="34">
        <f t="shared" si="10"/>
        <v>200000</v>
      </c>
      <c r="R47" s="34">
        <f t="shared" si="10"/>
        <v>300000</v>
      </c>
      <c r="S47" s="34">
        <f t="shared" si="10"/>
        <v>400000</v>
      </c>
      <c r="T47" s="34">
        <f t="shared" si="10"/>
        <v>3000000</v>
      </c>
      <c r="U47" s="34">
        <f t="shared" si="11"/>
        <v>3900000</v>
      </c>
      <c r="V47" s="35" t="str">
        <f t="shared" si="12"/>
        <v>3F</v>
      </c>
      <c r="W47" s="36">
        <f t="shared" si="13"/>
        <v>900000</v>
      </c>
      <c r="X47" s="35" t="str">
        <f t="shared" si="14"/>
        <v>3F90G</v>
      </c>
      <c r="Y47" s="36">
        <f t="shared" si="15"/>
        <v>0</v>
      </c>
      <c r="Z47" s="31" t="str">
        <f ca="1">LOOKUP(I47,[1]Paramètres!$A$1:$A$20,[1]Paramètres!$C$1:$C$21)</f>
        <v>-15</v>
      </c>
      <c r="AA47" s="14" t="s">
        <v>34</v>
      </c>
      <c r="AB47" s="51"/>
      <c r="AC47" s="3"/>
      <c r="AD47" s="38" t="str">
        <f>IF(ISNA(VLOOKUP(D47,'[1]Liste en forme Garçons'!$C:$C,1,FALSE)),"","*")</f>
        <v>*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39" customFormat="1" x14ac:dyDescent="0.35">
      <c r="A48" s="48">
        <v>41</v>
      </c>
      <c r="B48" s="25" t="s">
        <v>201</v>
      </c>
      <c r="C48" s="25" t="s">
        <v>202</v>
      </c>
      <c r="D48" s="26" t="s">
        <v>203</v>
      </c>
      <c r="E48" s="45" t="s">
        <v>79</v>
      </c>
      <c r="F48" s="28">
        <v>500</v>
      </c>
      <c r="G48" s="29">
        <v>37495</v>
      </c>
      <c r="H48" s="30" t="str">
        <f>IF(E48="","",IF(COUNTIF([1]Paramètres!$H:$H,E48)=1,IF([1]Paramètres!$E$3=[1]Paramètres!$A$23,"Belfort/Montbéliard",IF([1]Paramètres!$E$3=[1]Paramètres!$A$24,"Doubs","Franche-Comté")),IF(COUNTIF([1]Paramètres!$I:$I,E48)=1,IF([1]Paramètres!$E$3=[1]Paramètres!$A$23,"Belfort/Montbéliard",IF([1]Paramètres!$E$3=[1]Paramètres!$A$24,"Belfort","Franche-Comté")),IF(COUNTIF([1]Paramètres!$J:$J,E48)=1,IF([1]Paramètres!$E$3=[1]Paramètres!$A$25,"Franche-Comté","Haute-Saône"),IF(COUNTIF([1]Paramètres!$K:$K,E48)=1,IF([1]Paramètres!$E$3=[1]Paramètres!$A$25,"Franche-Comté","Jura"),IF(COUNTIF([1]Paramètres!$G:$G,E48)=1,IF([1]Paramètres!$E$3=[1]Paramètres!$A$23,"Besançon",IF([1]Paramètres!$E$3=[1]Paramètres!$A$24,"Doubs","Franche-Comté")),"*** INCONNU ***"))))))</f>
        <v>Doubs</v>
      </c>
      <c r="I48" s="31">
        <f>LOOKUP(YEAR(G48)-[1]Paramètres!$E$1,[1]Paramètres!$A$1:$A$20)</f>
        <v>-15</v>
      </c>
      <c r="J48" s="31" t="str">
        <f>LOOKUP(I48,[1]Paramètres!$A$1:$B$20)</f>
        <v>C2</v>
      </c>
      <c r="K48" s="31">
        <f t="shared" si="8"/>
        <v>5</v>
      </c>
      <c r="L48" s="14" t="s">
        <v>186</v>
      </c>
      <c r="M48" s="32" t="s">
        <v>204</v>
      </c>
      <c r="N48" s="32" t="s">
        <v>205</v>
      </c>
      <c r="O48" s="14" t="s">
        <v>195</v>
      </c>
      <c r="P48" s="33" t="str">
        <f t="shared" si="9"/>
        <v>3F80G</v>
      </c>
      <c r="Q48" s="34">
        <f t="shared" si="10"/>
        <v>3000000</v>
      </c>
      <c r="R48" s="34">
        <f t="shared" si="10"/>
        <v>350000</v>
      </c>
      <c r="S48" s="34">
        <f t="shared" si="10"/>
        <v>150000</v>
      </c>
      <c r="T48" s="34">
        <f t="shared" si="10"/>
        <v>300000</v>
      </c>
      <c r="U48" s="34">
        <f t="shared" si="11"/>
        <v>3800000</v>
      </c>
      <c r="V48" s="35" t="str">
        <f t="shared" si="12"/>
        <v>3F</v>
      </c>
      <c r="W48" s="36">
        <f t="shared" si="13"/>
        <v>800000</v>
      </c>
      <c r="X48" s="35" t="str">
        <f t="shared" si="14"/>
        <v>3F80G</v>
      </c>
      <c r="Y48" s="36">
        <f t="shared" si="15"/>
        <v>0</v>
      </c>
      <c r="Z48" s="31" t="str">
        <f ca="1">LOOKUP(I48,[1]Paramètres!$A$1:$A$20,[1]Paramètres!$C$1:$C$21)</f>
        <v>-15</v>
      </c>
      <c r="AA48" s="14" t="s">
        <v>34</v>
      </c>
      <c r="AB48" s="51"/>
      <c r="AC48" s="3"/>
      <c r="AD48" s="38" t="str">
        <f>IF(ISNA(VLOOKUP(D48,'[1]Liste en forme Garçons'!$C:$C,1,FALSE)),"","*")</f>
        <v>*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39" customFormat="1" x14ac:dyDescent="0.35">
      <c r="A49" s="48">
        <v>42</v>
      </c>
      <c r="B49" s="25" t="s">
        <v>206</v>
      </c>
      <c r="C49" s="25" t="s">
        <v>207</v>
      </c>
      <c r="D49" s="26" t="s">
        <v>208</v>
      </c>
      <c r="E49" s="27" t="s">
        <v>64</v>
      </c>
      <c r="F49" s="28">
        <v>617</v>
      </c>
      <c r="G49" s="29">
        <v>37973</v>
      </c>
      <c r="H49" s="30" t="str">
        <f>IF(E49="","",IF(COUNTIF([1]Paramètres!$H:$H,E49)=1,IF([1]Paramètres!$E$3=[1]Paramètres!$A$23,"Belfort/Montbéliard",IF([1]Paramètres!$E$3=[1]Paramètres!$A$24,"Doubs","Franche-Comté")),IF(COUNTIF([1]Paramètres!$I:$I,E49)=1,IF([1]Paramètres!$E$3=[1]Paramètres!$A$23,"Belfort/Montbéliard",IF([1]Paramètres!$E$3=[1]Paramètres!$A$24,"Belfort","Franche-Comté")),IF(COUNTIF([1]Paramètres!$J:$J,E49)=1,IF([1]Paramètres!$E$3=[1]Paramètres!$A$25,"Franche-Comté","Haute-Saône"),IF(COUNTIF([1]Paramètres!$K:$K,E49)=1,IF([1]Paramètres!$E$3=[1]Paramètres!$A$25,"Franche-Comté","Jura"),IF(COUNTIF([1]Paramètres!$G:$G,E49)=1,IF([1]Paramètres!$E$3=[1]Paramètres!$A$23,"Besançon",IF([1]Paramètres!$E$3=[1]Paramètres!$A$24,"Doubs","Franche-Comté")),"*** INCONNU ***"))))))</f>
        <v>Doubs</v>
      </c>
      <c r="I49" s="31">
        <f>LOOKUP(YEAR(G49)-[1]Paramètres!$E$1,[1]Paramètres!$A$1:$A$20)</f>
        <v>-14</v>
      </c>
      <c r="J49" s="31" t="str">
        <f>LOOKUP(I49,[1]Paramètres!$A$1:$B$20)</f>
        <v>C1</v>
      </c>
      <c r="K49" s="31">
        <f t="shared" si="8"/>
        <v>6</v>
      </c>
      <c r="L49" s="32" t="s">
        <v>209</v>
      </c>
      <c r="M49" s="32" t="s">
        <v>209</v>
      </c>
      <c r="N49" s="14" t="s">
        <v>209</v>
      </c>
      <c r="O49" s="14">
        <v>0</v>
      </c>
      <c r="P49" s="33" t="str">
        <f t="shared" si="9"/>
        <v>1F95G</v>
      </c>
      <c r="Q49" s="34">
        <f t="shared" si="10"/>
        <v>650000</v>
      </c>
      <c r="R49" s="34">
        <f t="shared" si="10"/>
        <v>650000</v>
      </c>
      <c r="S49" s="34">
        <f t="shared" si="10"/>
        <v>650000</v>
      </c>
      <c r="T49" s="34">
        <f t="shared" si="10"/>
        <v>0</v>
      </c>
      <c r="U49" s="34">
        <f t="shared" si="11"/>
        <v>1950000</v>
      </c>
      <c r="V49" s="35" t="str">
        <f t="shared" si="12"/>
        <v>1F</v>
      </c>
      <c r="W49" s="36">
        <f t="shared" si="13"/>
        <v>950000</v>
      </c>
      <c r="X49" s="35" t="str">
        <f t="shared" si="14"/>
        <v>1F95G</v>
      </c>
      <c r="Y49" s="36">
        <f t="shared" si="15"/>
        <v>0</v>
      </c>
      <c r="Z49" s="31" t="str">
        <f ca="1">LOOKUP(I49,[1]Paramètres!$A$1:$A$20,[1]Paramètres!$C$1:$C$21)</f>
        <v>-15</v>
      </c>
      <c r="AA49" s="14" t="s">
        <v>34</v>
      </c>
      <c r="AB49" s="51"/>
      <c r="AC49" s="3"/>
      <c r="AD49" s="38" t="str">
        <f>IF(ISNA(VLOOKUP(D49,'[1]Liste en forme Garçons'!$C:$C,1,FALSE)),"","*")</f>
        <v>*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39" customFormat="1" x14ac:dyDescent="0.35">
      <c r="A50" s="48">
        <v>43</v>
      </c>
      <c r="B50" s="25" t="s">
        <v>210</v>
      </c>
      <c r="C50" s="25" t="s">
        <v>211</v>
      </c>
      <c r="D50" s="26" t="s">
        <v>212</v>
      </c>
      <c r="E50" s="27" t="s">
        <v>185</v>
      </c>
      <c r="F50" s="28">
        <v>546</v>
      </c>
      <c r="G50" s="29">
        <v>37702</v>
      </c>
      <c r="H50" s="30" t="str">
        <f>IF(E50="","",IF(COUNTIF([1]Paramètres!$H:$H,E50)=1,IF([1]Paramètres!$E$3=[1]Paramètres!$A$23,"Belfort/Montbéliard",IF([1]Paramètres!$E$3=[1]Paramètres!$A$24,"Doubs","Franche-Comté")),IF(COUNTIF([1]Paramètres!$I:$I,E50)=1,IF([1]Paramètres!$E$3=[1]Paramètres!$A$23,"Belfort/Montbéliard",IF([1]Paramètres!$E$3=[1]Paramètres!$A$24,"Belfort","Franche-Comté")),IF(COUNTIF([1]Paramètres!$J:$J,E50)=1,IF([1]Paramètres!$E$3=[1]Paramètres!$A$25,"Franche-Comté","Haute-Saône"),IF(COUNTIF([1]Paramètres!$K:$K,E50)=1,IF([1]Paramètres!$E$3=[1]Paramètres!$A$25,"Franche-Comté","Jura"),IF(COUNTIF([1]Paramètres!$G:$G,E50)=1,IF([1]Paramètres!$E$3=[1]Paramètres!$A$23,"Besançon",IF([1]Paramètres!$E$3=[1]Paramètres!$A$24,"Doubs","Franche-Comté")),"*** INCONNU ***"))))))</f>
        <v>Doubs</v>
      </c>
      <c r="I50" s="31">
        <f>LOOKUP(YEAR(G50)-[1]Paramètres!$E$1,[1]Paramètres!$A$1:$A$20)</f>
        <v>-14</v>
      </c>
      <c r="J50" s="31" t="str">
        <f>LOOKUP(I50,[1]Paramètres!$A$1:$B$20)</f>
        <v>C1</v>
      </c>
      <c r="K50" s="31">
        <f t="shared" si="8"/>
        <v>5</v>
      </c>
      <c r="L50" s="32" t="s">
        <v>200</v>
      </c>
      <c r="M50" s="32" t="s">
        <v>200</v>
      </c>
      <c r="N50" s="32" t="s">
        <v>213</v>
      </c>
      <c r="O50" s="32" t="s">
        <v>200</v>
      </c>
      <c r="P50" s="33" t="str">
        <f t="shared" si="9"/>
        <v>1F45G</v>
      </c>
      <c r="Q50" s="34">
        <f t="shared" si="10"/>
        <v>400000</v>
      </c>
      <c r="R50" s="34">
        <f t="shared" si="10"/>
        <v>400000</v>
      </c>
      <c r="S50" s="34">
        <f t="shared" si="10"/>
        <v>250000</v>
      </c>
      <c r="T50" s="34">
        <f t="shared" si="10"/>
        <v>400000</v>
      </c>
      <c r="U50" s="34">
        <f t="shared" si="11"/>
        <v>1450000</v>
      </c>
      <c r="V50" s="35" t="str">
        <f t="shared" si="12"/>
        <v>1F</v>
      </c>
      <c r="W50" s="36">
        <f t="shared" si="13"/>
        <v>450000</v>
      </c>
      <c r="X50" s="35" t="str">
        <f t="shared" si="14"/>
        <v>1F45G</v>
      </c>
      <c r="Y50" s="36">
        <f t="shared" si="15"/>
        <v>0</v>
      </c>
      <c r="Z50" s="31" t="str">
        <f ca="1">LOOKUP(I50,[1]Paramètres!$A$1:$A$20,[1]Paramètres!$C$1:$C$21)</f>
        <v>-15</v>
      </c>
      <c r="AA50" s="14" t="s">
        <v>34</v>
      </c>
      <c r="AB50" s="51"/>
      <c r="AC50" s="3"/>
      <c r="AD50" s="38" t="str">
        <f>IF(ISNA(VLOOKUP(D50,'[1]Liste en forme Garçons'!$C:$C,1,FALSE)),"","*")</f>
        <v>*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39" customFormat="1" x14ac:dyDescent="0.35">
      <c r="A51" s="48">
        <v>44</v>
      </c>
      <c r="B51" s="25" t="s">
        <v>214</v>
      </c>
      <c r="C51" s="25" t="s">
        <v>215</v>
      </c>
      <c r="D51" s="26" t="s">
        <v>216</v>
      </c>
      <c r="E51" s="27" t="s">
        <v>38</v>
      </c>
      <c r="F51" s="28">
        <v>530</v>
      </c>
      <c r="G51" s="29">
        <v>37974</v>
      </c>
      <c r="H51" s="30" t="str">
        <f>IF(E51="","",IF(COUNTIF([1]Paramètres!$H:$H,E51)=1,IF([1]Paramètres!$E$3=[1]Paramètres!$A$23,"Belfort/Montbéliard",IF([1]Paramètres!$E$3=[1]Paramètres!$A$24,"Doubs","Franche-Comté")),IF(COUNTIF([1]Paramètres!$I:$I,E51)=1,IF([1]Paramètres!$E$3=[1]Paramètres!$A$23,"Belfort/Montbéliard",IF([1]Paramètres!$E$3=[1]Paramètres!$A$24,"Belfort","Franche-Comté")),IF(COUNTIF([1]Paramètres!$J:$J,E51)=1,IF([1]Paramètres!$E$3=[1]Paramètres!$A$25,"Franche-Comté","Haute-Saône"),IF(COUNTIF([1]Paramètres!$K:$K,E51)=1,IF([1]Paramètres!$E$3=[1]Paramètres!$A$25,"Franche-Comté","Jura"),IF(COUNTIF([1]Paramètres!$G:$G,E51)=1,IF([1]Paramètres!$E$3=[1]Paramètres!$A$23,"Besançon",IF([1]Paramètres!$E$3=[1]Paramètres!$A$24,"Doubs","Franche-Comté")),"*** INCONNU ***"))))))</f>
        <v>Doubs</v>
      </c>
      <c r="I51" s="31">
        <f>LOOKUP(YEAR(G51)-[1]Paramètres!$E$1,[1]Paramètres!$A$1:$A$20)</f>
        <v>-14</v>
      </c>
      <c r="J51" s="31" t="str">
        <f>LOOKUP(I51,[1]Paramètres!$A$1:$B$20)</f>
        <v>C1</v>
      </c>
      <c r="K51" s="31">
        <f t="shared" si="8"/>
        <v>5</v>
      </c>
      <c r="L51" s="32" t="s">
        <v>217</v>
      </c>
      <c r="M51" s="32" t="s">
        <v>181</v>
      </c>
      <c r="N51" s="32" t="s">
        <v>204</v>
      </c>
      <c r="O51" s="32" t="s">
        <v>187</v>
      </c>
      <c r="P51" s="33" t="str">
        <f t="shared" si="9"/>
        <v>86G40H</v>
      </c>
      <c r="Q51" s="34">
        <f t="shared" si="10"/>
        <v>4000</v>
      </c>
      <c r="R51" s="34">
        <f t="shared" si="10"/>
        <v>10000</v>
      </c>
      <c r="S51" s="34">
        <f t="shared" si="10"/>
        <v>350000</v>
      </c>
      <c r="T51" s="34">
        <f t="shared" si="10"/>
        <v>500000</v>
      </c>
      <c r="U51" s="34">
        <f t="shared" si="11"/>
        <v>864000</v>
      </c>
      <c r="V51" s="35" t="str">
        <f t="shared" si="12"/>
        <v>86G</v>
      </c>
      <c r="W51" s="36">
        <f t="shared" si="13"/>
        <v>4000</v>
      </c>
      <c r="X51" s="35" t="str">
        <f t="shared" si="14"/>
        <v>86G40H</v>
      </c>
      <c r="Y51" s="36">
        <f t="shared" si="15"/>
        <v>0</v>
      </c>
      <c r="Z51" s="31" t="str">
        <f ca="1">LOOKUP(I51,[1]Paramètres!$A$1:$A$20,[1]Paramètres!$C$1:$C$21)</f>
        <v>-15</v>
      </c>
      <c r="AA51" s="14" t="s">
        <v>34</v>
      </c>
      <c r="AB51" s="51"/>
      <c r="AC51" s="3"/>
      <c r="AD51" s="38" t="str">
        <f>IF(ISNA(VLOOKUP(D51,'[1]Liste en forme Garçons'!$C:$C,1,FALSE)),"","*")</f>
        <v>*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39" customFormat="1" x14ac:dyDescent="0.35">
      <c r="A52" s="48">
        <v>45</v>
      </c>
      <c r="B52" s="25" t="s">
        <v>218</v>
      </c>
      <c r="C52" s="25" t="s">
        <v>82</v>
      </c>
      <c r="D52" s="26" t="s">
        <v>219</v>
      </c>
      <c r="E52" s="27" t="s">
        <v>64</v>
      </c>
      <c r="F52" s="28">
        <v>536</v>
      </c>
      <c r="G52" s="29">
        <v>37364</v>
      </c>
      <c r="H52" s="30" t="str">
        <f>IF(E52="","",IF(COUNTIF([1]Paramètres!$H:$H,E52)=1,IF([1]Paramètres!$E$3=[1]Paramètres!$A$23,"Belfort/Montbéliard",IF([1]Paramètres!$E$3=[1]Paramètres!$A$24,"Doubs","Franche-Comté")),IF(COUNTIF([1]Paramètres!$I:$I,E52)=1,IF([1]Paramètres!$E$3=[1]Paramètres!$A$23,"Belfort/Montbéliard",IF([1]Paramètres!$E$3=[1]Paramètres!$A$24,"Belfort","Franche-Comté")),IF(COUNTIF([1]Paramètres!$J:$J,E52)=1,IF([1]Paramètres!$E$3=[1]Paramètres!$A$25,"Franche-Comté","Haute-Saône"),IF(COUNTIF([1]Paramètres!$K:$K,E52)=1,IF([1]Paramètres!$E$3=[1]Paramètres!$A$25,"Franche-Comté","Jura"),IF(COUNTIF([1]Paramètres!$G:$G,E52)=1,IF([1]Paramètres!$E$3=[1]Paramètres!$A$23,"Besançon",IF([1]Paramètres!$E$3=[1]Paramètres!$A$24,"Doubs","Franche-Comté")),"*** INCONNU ***"))))))</f>
        <v>Doubs</v>
      </c>
      <c r="I52" s="31">
        <f>LOOKUP(YEAR(G52)-[1]Paramètres!$E$1,[1]Paramètres!$A$1:$A$20)</f>
        <v>-15</v>
      </c>
      <c r="J52" s="31" t="str">
        <f>LOOKUP(I52,[1]Paramètres!$A$1:$B$20)</f>
        <v>C2</v>
      </c>
      <c r="K52" s="31">
        <f t="shared" si="8"/>
        <v>5</v>
      </c>
      <c r="L52" s="32">
        <v>0</v>
      </c>
      <c r="M52" s="32" t="s">
        <v>187</v>
      </c>
      <c r="N52" s="14" t="s">
        <v>199</v>
      </c>
      <c r="O52" s="14">
        <v>0</v>
      </c>
      <c r="P52" s="33" t="str">
        <f t="shared" si="9"/>
        <v>70G</v>
      </c>
      <c r="Q52" s="34">
        <f t="shared" si="10"/>
        <v>0</v>
      </c>
      <c r="R52" s="34">
        <f t="shared" si="10"/>
        <v>500000</v>
      </c>
      <c r="S52" s="34">
        <f t="shared" si="10"/>
        <v>200000</v>
      </c>
      <c r="T52" s="34">
        <f t="shared" si="10"/>
        <v>0</v>
      </c>
      <c r="U52" s="34">
        <f t="shared" si="11"/>
        <v>700000</v>
      </c>
      <c r="V52" s="35" t="str">
        <f t="shared" si="12"/>
        <v>70G</v>
      </c>
      <c r="W52" s="36">
        <f t="shared" si="13"/>
        <v>0</v>
      </c>
      <c r="X52" s="35" t="str">
        <f t="shared" si="14"/>
        <v>70G</v>
      </c>
      <c r="Y52" s="36">
        <f t="shared" si="15"/>
        <v>0</v>
      </c>
      <c r="Z52" s="31" t="str">
        <f ca="1">LOOKUP(I52,[1]Paramètres!$A$1:$A$20,[1]Paramètres!$C$1:$C$21)</f>
        <v>-15</v>
      </c>
      <c r="AA52" s="14" t="s">
        <v>34</v>
      </c>
      <c r="AB52" s="51"/>
      <c r="AC52" s="3"/>
      <c r="AD52" s="38" t="str">
        <f>IF(ISNA(VLOOKUP(D52,'[1]Liste en forme Garçons'!$C:$C,1,FALSE)),"","*")</f>
        <v>*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s="39" customFormat="1" x14ac:dyDescent="0.35">
      <c r="A53" s="48">
        <v>46</v>
      </c>
      <c r="B53" s="25" t="s">
        <v>93</v>
      </c>
      <c r="C53" s="25" t="s">
        <v>220</v>
      </c>
      <c r="D53" s="26" t="s">
        <v>221</v>
      </c>
      <c r="E53" s="45" t="s">
        <v>103</v>
      </c>
      <c r="F53" s="28">
        <v>507</v>
      </c>
      <c r="G53" s="29">
        <v>37859</v>
      </c>
      <c r="H53" s="30" t="str">
        <f>IF(E53="","",IF(COUNTIF([1]Paramètres!$H:$H,E53)=1,IF([1]Paramètres!$E$3=[1]Paramètres!$A$23,"Belfort/Montbéliard",IF([1]Paramètres!$E$3=[1]Paramètres!$A$24,"Doubs","Franche-Comté")),IF(COUNTIF([1]Paramètres!$I:$I,E53)=1,IF([1]Paramètres!$E$3=[1]Paramètres!$A$23,"Belfort/Montbéliard",IF([1]Paramètres!$E$3=[1]Paramètres!$A$24,"Belfort","Franche-Comté")),IF(COUNTIF([1]Paramètres!$J:$J,E53)=1,IF([1]Paramètres!$E$3=[1]Paramètres!$A$25,"Franche-Comté","Haute-Saône"),IF(COUNTIF([1]Paramètres!$K:$K,E53)=1,IF([1]Paramètres!$E$3=[1]Paramètres!$A$25,"Franche-Comté","Jura"),IF(COUNTIF([1]Paramètres!$G:$G,E53)=1,IF([1]Paramètres!$E$3=[1]Paramètres!$A$23,"Besançon",IF([1]Paramètres!$E$3=[1]Paramètres!$A$24,"Doubs","Franche-Comté")),"*** INCONNU ***"))))))</f>
        <v>Doubs</v>
      </c>
      <c r="I53" s="31">
        <f>LOOKUP(YEAR(G53)-[1]Paramètres!$E$1,[1]Paramètres!$A$1:$A$20)</f>
        <v>-14</v>
      </c>
      <c r="J53" s="31" t="str">
        <f>LOOKUP(I53,[1]Paramètres!$A$1:$B$20)</f>
        <v>C1</v>
      </c>
      <c r="K53" s="31">
        <f t="shared" si="8"/>
        <v>5</v>
      </c>
      <c r="L53" s="32">
        <v>0</v>
      </c>
      <c r="M53" s="32">
        <v>0</v>
      </c>
      <c r="N53" s="32" t="s">
        <v>181</v>
      </c>
      <c r="O53" s="32" t="s">
        <v>209</v>
      </c>
      <c r="P53" s="33" t="str">
        <f t="shared" si="9"/>
        <v>66G</v>
      </c>
      <c r="Q53" s="34">
        <f t="shared" si="10"/>
        <v>0</v>
      </c>
      <c r="R53" s="34">
        <f t="shared" si="10"/>
        <v>0</v>
      </c>
      <c r="S53" s="34">
        <f t="shared" si="10"/>
        <v>10000</v>
      </c>
      <c r="T53" s="34">
        <f t="shared" si="10"/>
        <v>650000</v>
      </c>
      <c r="U53" s="34">
        <f t="shared" si="11"/>
        <v>660000</v>
      </c>
      <c r="V53" s="35" t="str">
        <f t="shared" si="12"/>
        <v>66G</v>
      </c>
      <c r="W53" s="36">
        <f t="shared" si="13"/>
        <v>0</v>
      </c>
      <c r="X53" s="35" t="str">
        <f t="shared" si="14"/>
        <v>66G</v>
      </c>
      <c r="Y53" s="36">
        <f t="shared" si="15"/>
        <v>0</v>
      </c>
      <c r="Z53" s="31" t="str">
        <f ca="1">LOOKUP(I53,[1]Paramètres!$A$1:$A$20,[1]Paramètres!$C$1:$C$21)</f>
        <v>-15</v>
      </c>
      <c r="AA53" s="14" t="s">
        <v>34</v>
      </c>
      <c r="AB53" s="51"/>
      <c r="AC53" s="38"/>
      <c r="AD53" s="38" t="str">
        <f>IF(ISNA(VLOOKUP(D53,'[1]Liste en forme Garçons'!$C:$C,1,FALSE)),"","*")</f>
        <v>*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39" customFormat="1" x14ac:dyDescent="0.35">
      <c r="A54" s="48">
        <v>47</v>
      </c>
      <c r="B54" s="25" t="s">
        <v>115</v>
      </c>
      <c r="C54" s="25" t="s">
        <v>222</v>
      </c>
      <c r="D54" s="53" t="s">
        <v>223</v>
      </c>
      <c r="E54" s="54" t="s">
        <v>103</v>
      </c>
      <c r="F54" s="28">
        <v>500</v>
      </c>
      <c r="G54" s="29">
        <v>37853</v>
      </c>
      <c r="H54" s="30" t="str">
        <f>IF(E54="","",IF(COUNTIF([1]Paramètres!$H:$H,E54)=1,IF([1]Paramètres!$E$3=[1]Paramètres!$A$23,"Belfort/Montbéliard",IF([1]Paramètres!$E$3=[1]Paramètres!$A$24,"Doubs","Franche-Comté")),IF(COUNTIF([1]Paramètres!$I:$I,E54)=1,IF([1]Paramètres!$E$3=[1]Paramètres!$A$23,"Belfort/Montbéliard",IF([1]Paramètres!$E$3=[1]Paramètres!$A$24,"Belfort","Franche-Comté")),IF(COUNTIF([1]Paramètres!$J:$J,E54)=1,IF([1]Paramètres!$E$3=[1]Paramètres!$A$25,"Franche-Comté","Haute-Saône"),IF(COUNTIF([1]Paramètres!$K:$K,E54)=1,IF([1]Paramètres!$E$3=[1]Paramètres!$A$25,"Franche-Comté","Jura"),IF(COUNTIF([1]Paramètres!$G:$G,E54)=1,IF([1]Paramètres!$E$3=[1]Paramètres!$A$23,"Besançon",IF([1]Paramètres!$E$3=[1]Paramètres!$A$24,"Doubs","Franche-Comté")),"*** INCONNU ***"))))))</f>
        <v>Doubs</v>
      </c>
      <c r="I54" s="31">
        <f>LOOKUP(YEAR(G54)-[1]Paramètres!$E$1,[1]Paramètres!$A$1:$A$20)</f>
        <v>-14</v>
      </c>
      <c r="J54" s="31" t="str">
        <f>LOOKUP(I54,[1]Paramètres!$A$1:$B$20)</f>
        <v>C1</v>
      </c>
      <c r="K54" s="31">
        <f t="shared" si="8"/>
        <v>5</v>
      </c>
      <c r="L54" s="14" t="s">
        <v>204</v>
      </c>
      <c r="M54" s="32" t="s">
        <v>224</v>
      </c>
      <c r="N54" s="32" t="s">
        <v>224</v>
      </c>
      <c r="O54" s="32" t="s">
        <v>205</v>
      </c>
      <c r="P54" s="33" t="str">
        <f t="shared" si="9"/>
        <v>64G</v>
      </c>
      <c r="Q54" s="34">
        <f t="shared" si="10"/>
        <v>350000</v>
      </c>
      <c r="R54" s="34">
        <f t="shared" si="10"/>
        <v>70000</v>
      </c>
      <c r="S54" s="34">
        <f t="shared" si="10"/>
        <v>70000</v>
      </c>
      <c r="T54" s="34">
        <f t="shared" si="10"/>
        <v>150000</v>
      </c>
      <c r="U54" s="34">
        <f t="shared" si="11"/>
        <v>640000</v>
      </c>
      <c r="V54" s="35" t="str">
        <f t="shared" si="12"/>
        <v>64G</v>
      </c>
      <c r="W54" s="36">
        <f t="shared" si="13"/>
        <v>0</v>
      </c>
      <c r="X54" s="35" t="str">
        <f t="shared" si="14"/>
        <v>64G</v>
      </c>
      <c r="Y54" s="36">
        <f t="shared" si="15"/>
        <v>0</v>
      </c>
      <c r="Z54" s="31" t="str">
        <f ca="1">LOOKUP(I54,[1]Paramètres!$A$1:$A$20,[1]Paramètres!$C$1:$C$21)</f>
        <v>-15</v>
      </c>
      <c r="AA54" s="14" t="s">
        <v>34</v>
      </c>
      <c r="AB54" s="51"/>
      <c r="AC54" s="38"/>
      <c r="AD54" s="38" t="str">
        <f>IF(ISNA(VLOOKUP(D54,'[1]Liste en forme Garçons'!$C:$C,1,FALSE)),"","*")</f>
        <v>*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39" customFormat="1" x14ac:dyDescent="0.35">
      <c r="A55" s="55">
        <v>48</v>
      </c>
      <c r="B55" s="25" t="s">
        <v>225</v>
      </c>
      <c r="C55" s="25" t="s">
        <v>226</v>
      </c>
      <c r="D55" s="26" t="s">
        <v>227</v>
      </c>
      <c r="E55" s="27" t="s">
        <v>64</v>
      </c>
      <c r="F55" s="28">
        <v>504</v>
      </c>
      <c r="G55" s="29">
        <v>37847</v>
      </c>
      <c r="H55" s="30" t="str">
        <f>IF(E55="","",IF(COUNTIF([1]Paramètres!$H:$H,E55)=1,IF([1]Paramètres!$E$3=[1]Paramètres!$A$23,"Belfort/Montbéliard",IF([1]Paramètres!$E$3=[1]Paramètres!$A$24,"Doubs","Franche-Comté")),IF(COUNTIF([1]Paramètres!$I:$I,E55)=1,IF([1]Paramètres!$E$3=[1]Paramètres!$A$23,"Belfort/Montbéliard",IF([1]Paramètres!$E$3=[1]Paramètres!$A$24,"Belfort","Franche-Comté")),IF(COUNTIF([1]Paramètres!$J:$J,E55)=1,IF([1]Paramètres!$E$3=[1]Paramètres!$A$25,"Franche-Comté","Haute-Saône"),IF(COUNTIF([1]Paramètres!$K:$K,E55)=1,IF([1]Paramètres!$E$3=[1]Paramètres!$A$25,"Franche-Comté","Jura"),IF(COUNTIF([1]Paramètres!$G:$G,E55)=1,IF([1]Paramètres!$E$3=[1]Paramètres!$A$23,"Besançon",IF([1]Paramètres!$E$3=[1]Paramètres!$A$24,"Doubs","Franche-Comté")),"*** INCONNU ***"))))))</f>
        <v>Doubs</v>
      </c>
      <c r="I55" s="31">
        <f>LOOKUP(YEAR(G55)-[1]Paramètres!$E$1,[1]Paramètres!$A$1:$A$20)</f>
        <v>-14</v>
      </c>
      <c r="J55" s="31" t="str">
        <f>LOOKUP(I55,[1]Paramètres!$A$1:$B$20)</f>
        <v>C1</v>
      </c>
      <c r="K55" s="31">
        <f t="shared" si="8"/>
        <v>5</v>
      </c>
      <c r="L55" s="32" t="s">
        <v>195</v>
      </c>
      <c r="M55" s="32" t="s">
        <v>205</v>
      </c>
      <c r="N55" s="32" t="s">
        <v>228</v>
      </c>
      <c r="O55" s="32" t="s">
        <v>229</v>
      </c>
      <c r="P55" s="33" t="str">
        <f t="shared" si="9"/>
        <v>50G</v>
      </c>
      <c r="Q55" s="34">
        <f t="shared" si="10"/>
        <v>300000</v>
      </c>
      <c r="R55" s="34">
        <f t="shared" si="10"/>
        <v>150000</v>
      </c>
      <c r="S55" s="34">
        <f t="shared" si="10"/>
        <v>50000</v>
      </c>
      <c r="T55" s="34">
        <f t="shared" si="10"/>
        <v>0</v>
      </c>
      <c r="U55" s="34">
        <f t="shared" si="11"/>
        <v>500000</v>
      </c>
      <c r="V55" s="35" t="str">
        <f t="shared" si="12"/>
        <v>50G</v>
      </c>
      <c r="W55" s="36">
        <f t="shared" si="13"/>
        <v>0</v>
      </c>
      <c r="X55" s="35" t="str">
        <f t="shared" si="14"/>
        <v>50G</v>
      </c>
      <c r="Y55" s="36">
        <f t="shared" si="15"/>
        <v>0</v>
      </c>
      <c r="Z55" s="31" t="str">
        <f ca="1">LOOKUP(I55,[1]Paramètres!$A$1:$A$20,[1]Paramètres!$C$1:$C$21)</f>
        <v>-15</v>
      </c>
      <c r="AA55" s="14" t="s">
        <v>34</v>
      </c>
      <c r="AB55" s="47"/>
      <c r="AC55" s="38"/>
      <c r="AD55" s="38" t="str">
        <f>IF(ISNA(VLOOKUP(D55,'[1]Liste en forme Garçons'!$C:$C,1,FALSE)),"","*")</f>
        <v>*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39" customFormat="1" x14ac:dyDescent="0.35">
      <c r="A56" s="48">
        <v>49</v>
      </c>
      <c r="B56" s="56" t="s">
        <v>230</v>
      </c>
      <c r="C56" s="56" t="s">
        <v>231</v>
      </c>
      <c r="D56" s="57" t="s">
        <v>232</v>
      </c>
      <c r="E56" s="58" t="s">
        <v>233</v>
      </c>
      <c r="F56" s="59">
        <v>500</v>
      </c>
      <c r="G56" s="60">
        <v>37481</v>
      </c>
      <c r="H56" s="61" t="str">
        <f>IF(E56="","",IF(COUNTIF([1]Paramètres!$H:$H,E56)=1,IF([1]Paramètres!$E$3=[1]Paramètres!$A$23,"Belfort/Montbéliard",IF([1]Paramètres!$E$3=[1]Paramètres!$A$24,"Doubs","Franche-Comté")),IF(COUNTIF([1]Paramètres!$I:$I,E56)=1,IF([1]Paramètres!$E$3=[1]Paramètres!$A$23,"Belfort/Montbéliard",IF([1]Paramètres!$E$3=[1]Paramètres!$A$24,"Belfort","Franche-Comté")),IF(COUNTIF([1]Paramètres!$J:$J,E56)=1,IF([1]Paramètres!$E$3=[1]Paramètres!$A$25,"Franche-Comté","Haute-Saône"),IF(COUNTIF([1]Paramètres!$K:$K,E56)=1,IF([1]Paramètres!$E$3=[1]Paramètres!$A$25,"Franche-Comté","Jura"),IF(COUNTIF([1]Paramètres!$G:$G,E56)=1,IF([1]Paramètres!$E$3=[1]Paramètres!$A$23,"Besançon",IF([1]Paramètres!$E$3=[1]Paramètres!$A$24,"Doubs","Franche-Comté")),"*** INCONNU ***"))))))</f>
        <v>Doubs</v>
      </c>
      <c r="I56" s="62">
        <f>LOOKUP(YEAR(G56)-[1]Paramètres!$E$1,[1]Paramètres!$A$1:$A$20)</f>
        <v>-15</v>
      </c>
      <c r="J56" s="62" t="str">
        <f>LOOKUP(I56,[1]Paramètres!$A$1:$B$20)</f>
        <v>C2</v>
      </c>
      <c r="K56" s="62">
        <f t="shared" si="8"/>
        <v>5</v>
      </c>
      <c r="L56" s="63" t="s">
        <v>213</v>
      </c>
      <c r="M56" s="63" t="s">
        <v>199</v>
      </c>
      <c r="N56" s="64" t="s">
        <v>234</v>
      </c>
      <c r="O56" s="64">
        <v>0</v>
      </c>
      <c r="P56" s="65" t="str">
        <f t="shared" si="9"/>
        <v>49G</v>
      </c>
      <c r="Q56" s="66">
        <f t="shared" si="10"/>
        <v>250000</v>
      </c>
      <c r="R56" s="66">
        <f t="shared" si="10"/>
        <v>200000</v>
      </c>
      <c r="S56" s="66">
        <f t="shared" si="10"/>
        <v>40000</v>
      </c>
      <c r="T56" s="66">
        <f t="shared" si="10"/>
        <v>0</v>
      </c>
      <c r="U56" s="66">
        <f t="shared" si="11"/>
        <v>490000</v>
      </c>
      <c r="V56" s="67" t="str">
        <f t="shared" si="12"/>
        <v>49G</v>
      </c>
      <c r="W56" s="68">
        <f t="shared" si="13"/>
        <v>0</v>
      </c>
      <c r="X56" s="67" t="str">
        <f t="shared" si="14"/>
        <v>49G</v>
      </c>
      <c r="Y56" s="68">
        <f t="shared" si="15"/>
        <v>0</v>
      </c>
      <c r="Z56" s="62" t="str">
        <f ca="1">LOOKUP(I56,[1]Paramètres!$A$1:$A$20,[1]Paramètres!$C$1:$C$21)</f>
        <v>-15</v>
      </c>
      <c r="AA56" s="64" t="s">
        <v>34</v>
      </c>
      <c r="AB56" s="51"/>
      <c r="AC56" s="38"/>
      <c r="AD56" s="38" t="str">
        <f>IF(ISNA(VLOOKUP(D56,'[1]Liste en forme Garçons'!$C:$C,1,FALSE)),"","*")</f>
        <v>*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39" customFormat="1" x14ac:dyDescent="0.35">
      <c r="A57" s="48">
        <v>50</v>
      </c>
      <c r="B57" s="25" t="s">
        <v>235</v>
      </c>
      <c r="C57" s="25" t="s">
        <v>197</v>
      </c>
      <c r="D57" s="26" t="s">
        <v>236</v>
      </c>
      <c r="E57" s="27" t="s">
        <v>69</v>
      </c>
      <c r="F57" s="28">
        <v>500</v>
      </c>
      <c r="G57" s="29">
        <v>37729</v>
      </c>
      <c r="H57" s="30" t="str">
        <f>IF(E57="","",IF(COUNTIF([1]Paramètres!$H:$H,E57)=1,IF([1]Paramètres!$E$3=[1]Paramètres!$A$23,"Belfort/Montbéliard",IF([1]Paramètres!$E$3=[1]Paramètres!$A$24,"Doubs","Franche-Comté")),IF(COUNTIF([1]Paramètres!$I:$I,E57)=1,IF([1]Paramètres!$E$3=[1]Paramètres!$A$23,"Belfort/Montbéliard",IF([1]Paramètres!$E$3=[1]Paramètres!$A$24,"Belfort","Franche-Comté")),IF(COUNTIF([1]Paramètres!$J:$J,E57)=1,IF([1]Paramètres!$E$3=[1]Paramètres!$A$25,"Franche-Comté","Haute-Saône"),IF(COUNTIF([1]Paramètres!$K:$K,E57)=1,IF([1]Paramètres!$E$3=[1]Paramètres!$A$25,"Franche-Comté","Jura"),IF(COUNTIF([1]Paramètres!$G:$G,E57)=1,IF([1]Paramètres!$E$3=[1]Paramètres!$A$23,"Besançon",IF([1]Paramètres!$E$3=[1]Paramètres!$A$24,"Doubs","Franche-Comté")),"*** INCONNU ***"))))))</f>
        <v>Doubs</v>
      </c>
      <c r="I57" s="31">
        <f>LOOKUP(YEAR(G57)-[1]Paramètres!$E$1,[1]Paramètres!$A$1:$A$20)</f>
        <v>-14</v>
      </c>
      <c r="J57" s="31" t="str">
        <f>LOOKUP(I57,[1]Paramètres!$A$1:$B$20)</f>
        <v>C1</v>
      </c>
      <c r="K57" s="31">
        <f t="shared" si="8"/>
        <v>5</v>
      </c>
      <c r="L57" s="32" t="s">
        <v>205</v>
      </c>
      <c r="M57" s="32" t="s">
        <v>234</v>
      </c>
      <c r="N57" s="14" t="s">
        <v>217</v>
      </c>
      <c r="O57" s="14" t="s">
        <v>237</v>
      </c>
      <c r="P57" s="33" t="str">
        <f t="shared" si="9"/>
        <v>36G40H</v>
      </c>
      <c r="Q57" s="34">
        <f t="shared" si="10"/>
        <v>150000</v>
      </c>
      <c r="R57" s="34">
        <f t="shared" si="10"/>
        <v>40000</v>
      </c>
      <c r="S57" s="34">
        <f t="shared" si="10"/>
        <v>4000</v>
      </c>
      <c r="T57" s="34">
        <f t="shared" si="10"/>
        <v>170000</v>
      </c>
      <c r="U57" s="34">
        <f t="shared" si="11"/>
        <v>364000</v>
      </c>
      <c r="V57" s="35" t="str">
        <f t="shared" si="12"/>
        <v>36G</v>
      </c>
      <c r="W57" s="36">
        <f t="shared" si="13"/>
        <v>4000</v>
      </c>
      <c r="X57" s="35" t="str">
        <f t="shared" si="14"/>
        <v>36G40H</v>
      </c>
      <c r="Y57" s="36">
        <f t="shared" si="15"/>
        <v>0</v>
      </c>
      <c r="Z57" s="31" t="str">
        <f ca="1">LOOKUP(I57,[1]Paramètres!$A$1:$A$20,[1]Paramètres!$C$1:$C$21)</f>
        <v>-15</v>
      </c>
      <c r="AA57" s="14" t="s">
        <v>34</v>
      </c>
      <c r="AB57" s="51"/>
      <c r="AC57" s="38"/>
      <c r="AD57" s="38" t="str">
        <f>IF(ISNA(VLOOKUP(D57,'[1]Liste en forme Garçons'!$C:$C,1,FALSE)),"","*")</f>
        <v>*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39" customFormat="1" x14ac:dyDescent="0.35">
      <c r="A58" s="48">
        <v>51</v>
      </c>
      <c r="B58" s="25" t="s">
        <v>238</v>
      </c>
      <c r="C58" s="25" t="s">
        <v>239</v>
      </c>
      <c r="D58" s="26" t="s">
        <v>240</v>
      </c>
      <c r="E58" s="27" t="s">
        <v>44</v>
      </c>
      <c r="F58" s="28">
        <v>504</v>
      </c>
      <c r="G58" s="29">
        <v>37875</v>
      </c>
      <c r="H58" s="30" t="str">
        <f>IF(E58="","",IF(COUNTIF([1]Paramètres!$H:$H,E58)=1,IF([1]Paramètres!$E$3=[1]Paramètres!$A$23,"Belfort/Montbéliard",IF([1]Paramètres!$E$3=[1]Paramètres!$A$24,"Doubs","Franche-Comté")),IF(COUNTIF([1]Paramètres!$I:$I,E58)=1,IF([1]Paramètres!$E$3=[1]Paramètres!$A$23,"Belfort/Montbéliard",IF([1]Paramètres!$E$3=[1]Paramètres!$A$24,"Belfort","Franche-Comté")),IF(COUNTIF([1]Paramètres!$J:$J,E58)=1,IF([1]Paramètres!$E$3=[1]Paramètres!$A$25,"Franche-Comté","Haute-Saône"),IF(COUNTIF([1]Paramètres!$K:$K,E58)=1,IF([1]Paramètres!$E$3=[1]Paramètres!$A$25,"Franche-Comté","Jura"),IF(COUNTIF([1]Paramètres!$G:$G,E58)=1,IF([1]Paramètres!$E$3=[1]Paramètres!$A$23,"Besançon",IF([1]Paramètres!$E$3=[1]Paramètres!$A$24,"Doubs","Franche-Comté")),"*** INCONNU ***"))))))</f>
        <v>Doubs</v>
      </c>
      <c r="I58" s="31">
        <f>LOOKUP(YEAR(G58)-[1]Paramètres!$E$1,[1]Paramètres!$A$1:$A$20)</f>
        <v>-14</v>
      </c>
      <c r="J58" s="31" t="str">
        <f>LOOKUP(I58,[1]Paramètres!$A$1:$B$20)</f>
        <v>C1</v>
      </c>
      <c r="K58" s="31">
        <f t="shared" si="8"/>
        <v>5</v>
      </c>
      <c r="L58" s="32" t="s">
        <v>241</v>
      </c>
      <c r="M58" s="32" t="s">
        <v>242</v>
      </c>
      <c r="N58" s="32" t="s">
        <v>243</v>
      </c>
      <c r="O58" s="32" t="s">
        <v>204</v>
      </c>
      <c r="P58" s="33" t="str">
        <f t="shared" si="9"/>
        <v>36G30H</v>
      </c>
      <c r="Q58" s="34">
        <f t="shared" si="10"/>
        <v>2000</v>
      </c>
      <c r="R58" s="34">
        <f t="shared" si="10"/>
        <v>4500</v>
      </c>
      <c r="S58" s="34">
        <f t="shared" si="10"/>
        <v>6500</v>
      </c>
      <c r="T58" s="34">
        <f t="shared" si="10"/>
        <v>350000</v>
      </c>
      <c r="U58" s="34">
        <f t="shared" si="11"/>
        <v>363000</v>
      </c>
      <c r="V58" s="35" t="str">
        <f t="shared" si="12"/>
        <v>36G</v>
      </c>
      <c r="W58" s="36">
        <f t="shared" si="13"/>
        <v>3000</v>
      </c>
      <c r="X58" s="35" t="str">
        <f t="shared" si="14"/>
        <v>36G30H</v>
      </c>
      <c r="Y58" s="36">
        <f t="shared" si="15"/>
        <v>0</v>
      </c>
      <c r="Z58" s="31" t="str">
        <f ca="1">LOOKUP(I58,[1]Paramètres!$A$1:$A$20,[1]Paramètres!$C$1:$C$21)</f>
        <v>-15</v>
      </c>
      <c r="AA58" s="14" t="s">
        <v>34</v>
      </c>
      <c r="AB58" s="51"/>
      <c r="AC58" s="38"/>
      <c r="AD58" s="38" t="str">
        <f>IF(ISNA(VLOOKUP(D58,'[1]Liste en forme Garçons'!$C:$C,1,FALSE)),"","*")</f>
        <v>*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39" customFormat="1" x14ac:dyDescent="0.35">
      <c r="A59" s="48">
        <v>52</v>
      </c>
      <c r="B59" s="25" t="s">
        <v>244</v>
      </c>
      <c r="C59" s="25" t="s">
        <v>245</v>
      </c>
      <c r="D59" s="26" t="s">
        <v>246</v>
      </c>
      <c r="E59" s="27" t="s">
        <v>247</v>
      </c>
      <c r="F59" s="28">
        <v>506</v>
      </c>
      <c r="G59" s="29">
        <v>37976</v>
      </c>
      <c r="H59" s="30" t="str">
        <f>IF(E59="","",IF(COUNTIF([1]Paramètres!$H:$H,E59)=1,IF([1]Paramètres!$E$3=[1]Paramètres!$A$23,"Belfort/Montbéliard",IF([1]Paramètres!$E$3=[1]Paramètres!$A$24,"Doubs","Franche-Comté")),IF(COUNTIF([1]Paramètres!$I:$I,E59)=1,IF([1]Paramètres!$E$3=[1]Paramètres!$A$23,"Belfort/Montbéliard",IF([1]Paramètres!$E$3=[1]Paramètres!$A$24,"Belfort","Franche-Comté")),IF(COUNTIF([1]Paramètres!$J:$J,E59)=1,IF([1]Paramètres!$E$3=[1]Paramètres!$A$25,"Franche-Comté","Haute-Saône"),IF(COUNTIF([1]Paramètres!$K:$K,E59)=1,IF([1]Paramètres!$E$3=[1]Paramètres!$A$25,"Franche-Comté","Jura"),IF(COUNTIF([1]Paramètres!$G:$G,E59)=1,IF([1]Paramètres!$E$3=[1]Paramètres!$A$23,"Besançon",IF([1]Paramètres!$E$3=[1]Paramètres!$A$24,"Doubs","Franche-Comté")),"*** INCONNU ***"))))))</f>
        <v>Doubs</v>
      </c>
      <c r="I59" s="31">
        <f>LOOKUP(YEAR(G59)-[1]Paramètres!$E$1,[1]Paramètres!$A$1:$A$20)</f>
        <v>-14</v>
      </c>
      <c r="J59" s="31" t="str">
        <f>LOOKUP(I59,[1]Paramètres!$A$1:$B$20)</f>
        <v>C1</v>
      </c>
      <c r="K59" s="31">
        <f t="shared" si="8"/>
        <v>5</v>
      </c>
      <c r="L59" s="32" t="s">
        <v>248</v>
      </c>
      <c r="M59" s="32" t="s">
        <v>213</v>
      </c>
      <c r="N59" s="32" t="s">
        <v>249</v>
      </c>
      <c r="O59" s="32">
        <v>0</v>
      </c>
      <c r="P59" s="33" t="str">
        <f t="shared" si="9"/>
        <v>35G80H</v>
      </c>
      <c r="Q59" s="34">
        <f t="shared" si="10"/>
        <v>8000</v>
      </c>
      <c r="R59" s="34">
        <f t="shared" si="10"/>
        <v>250000</v>
      </c>
      <c r="S59" s="34">
        <f t="shared" si="10"/>
        <v>100000</v>
      </c>
      <c r="T59" s="34">
        <f t="shared" si="10"/>
        <v>0</v>
      </c>
      <c r="U59" s="34">
        <f t="shared" si="11"/>
        <v>358000</v>
      </c>
      <c r="V59" s="35" t="str">
        <f t="shared" si="12"/>
        <v>35G</v>
      </c>
      <c r="W59" s="36">
        <f t="shared" si="13"/>
        <v>8000</v>
      </c>
      <c r="X59" s="35" t="str">
        <f t="shared" si="14"/>
        <v>35G80H</v>
      </c>
      <c r="Y59" s="36">
        <f t="shared" si="15"/>
        <v>0</v>
      </c>
      <c r="Z59" s="31" t="str">
        <f ca="1">LOOKUP(I59,[1]Paramètres!$A$1:$A$20,[1]Paramètres!$C$1:$C$21)</f>
        <v>-15</v>
      </c>
      <c r="AA59" s="14" t="s">
        <v>34</v>
      </c>
      <c r="AB59" s="51"/>
      <c r="AC59" s="38"/>
      <c r="AD59" s="38" t="str">
        <f>IF(ISNA(VLOOKUP(D59,'[1]Liste en forme Garçons'!$C:$C,1,FALSE)),"","*")</f>
        <v>*</v>
      </c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s="39" customFormat="1" x14ac:dyDescent="0.35">
      <c r="A60" s="48">
        <v>53</v>
      </c>
      <c r="B60" s="25" t="s">
        <v>250</v>
      </c>
      <c r="C60" s="25" t="s">
        <v>251</v>
      </c>
      <c r="D60" s="26" t="s">
        <v>252</v>
      </c>
      <c r="E60" s="27" t="s">
        <v>233</v>
      </c>
      <c r="F60" s="28">
        <v>501</v>
      </c>
      <c r="G60" s="29">
        <v>37854</v>
      </c>
      <c r="H60" s="30" t="str">
        <f>IF(E60="","",IF(COUNTIF([1]Paramètres!$H:$H,E60)=1,IF([1]Paramètres!$E$3=[1]Paramètres!$A$23,"Belfort/Montbéliard",IF([1]Paramètres!$E$3=[1]Paramètres!$A$24,"Doubs","Franche-Comté")),IF(COUNTIF([1]Paramètres!$I:$I,E60)=1,IF([1]Paramètres!$E$3=[1]Paramètres!$A$23,"Belfort/Montbéliard",IF([1]Paramètres!$E$3=[1]Paramètres!$A$24,"Belfort","Franche-Comté")),IF(COUNTIF([1]Paramètres!$J:$J,E60)=1,IF([1]Paramètres!$E$3=[1]Paramètres!$A$25,"Franche-Comté","Haute-Saône"),IF(COUNTIF([1]Paramètres!$K:$K,E60)=1,IF([1]Paramètres!$E$3=[1]Paramètres!$A$25,"Franche-Comté","Jura"),IF(COUNTIF([1]Paramètres!$G:$G,E60)=1,IF([1]Paramètres!$E$3=[1]Paramètres!$A$23,"Besançon",IF([1]Paramètres!$E$3=[1]Paramètres!$A$24,"Doubs","Franche-Comté")),"*** INCONNU ***"))))))</f>
        <v>Doubs</v>
      </c>
      <c r="I60" s="31">
        <f>LOOKUP(YEAR(G60)-[1]Paramètres!$E$1,[1]Paramètres!$A$1:$A$20)</f>
        <v>-14</v>
      </c>
      <c r="J60" s="31" t="str">
        <f>LOOKUP(I60,[1]Paramètres!$A$1:$B$20)</f>
        <v>C1</v>
      </c>
      <c r="K60" s="31">
        <f t="shared" si="8"/>
        <v>5</v>
      </c>
      <c r="L60" s="32" t="s">
        <v>249</v>
      </c>
      <c r="M60" s="32" t="s">
        <v>228</v>
      </c>
      <c r="N60" s="14" t="s">
        <v>253</v>
      </c>
      <c r="O60" s="14" t="s">
        <v>254</v>
      </c>
      <c r="P60" s="33" t="str">
        <f t="shared" si="9"/>
        <v>34G50H</v>
      </c>
      <c r="Q60" s="34">
        <f t="shared" si="10"/>
        <v>100000</v>
      </c>
      <c r="R60" s="34">
        <f t="shared" si="10"/>
        <v>50000</v>
      </c>
      <c r="S60" s="34">
        <f t="shared" si="10"/>
        <v>5000</v>
      </c>
      <c r="T60" s="34">
        <f t="shared" si="10"/>
        <v>190000</v>
      </c>
      <c r="U60" s="34">
        <f t="shared" si="11"/>
        <v>345000</v>
      </c>
      <c r="V60" s="35" t="str">
        <f t="shared" si="12"/>
        <v>34G</v>
      </c>
      <c r="W60" s="36">
        <f t="shared" si="13"/>
        <v>5000</v>
      </c>
      <c r="X60" s="35" t="str">
        <f t="shared" si="14"/>
        <v>34G50H</v>
      </c>
      <c r="Y60" s="36">
        <f t="shared" si="15"/>
        <v>0</v>
      </c>
      <c r="Z60" s="31" t="str">
        <f ca="1">LOOKUP(I60,[1]Paramètres!$A$1:$A$20,[1]Paramètres!$C$1:$C$21)</f>
        <v>-15</v>
      </c>
      <c r="AA60" s="14" t="s">
        <v>34</v>
      </c>
      <c r="AB60" s="51"/>
      <c r="AC60" s="38"/>
      <c r="AD60" s="38" t="str">
        <f>IF(ISNA(VLOOKUP(D60,'[1]Liste en forme Garçons'!$C:$C,1,FALSE)),"","*")</f>
        <v>*</v>
      </c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s="39" customFormat="1" x14ac:dyDescent="0.35">
      <c r="A61" s="48">
        <v>54</v>
      </c>
      <c r="B61" s="25" t="s">
        <v>85</v>
      </c>
      <c r="C61" s="25" t="s">
        <v>255</v>
      </c>
      <c r="D61" s="26" t="s">
        <v>256</v>
      </c>
      <c r="E61" s="27" t="s">
        <v>64</v>
      </c>
      <c r="F61" s="28">
        <v>505</v>
      </c>
      <c r="G61" s="29">
        <v>37725</v>
      </c>
      <c r="H61" s="30" t="str">
        <f>IF(E61="","",IF(COUNTIF([1]Paramètres!$H:$H,E61)=1,IF([1]Paramètres!$E$3=[1]Paramètres!$A$23,"Belfort/Montbéliard",IF([1]Paramètres!$E$3=[1]Paramètres!$A$24,"Doubs","Franche-Comté")),IF(COUNTIF([1]Paramètres!$I:$I,E61)=1,IF([1]Paramètres!$E$3=[1]Paramètres!$A$23,"Belfort/Montbéliard",IF([1]Paramètres!$E$3=[1]Paramètres!$A$24,"Belfort","Franche-Comté")),IF(COUNTIF([1]Paramètres!$J:$J,E61)=1,IF([1]Paramètres!$E$3=[1]Paramètres!$A$25,"Franche-Comté","Haute-Saône"),IF(COUNTIF([1]Paramètres!$K:$K,E61)=1,IF([1]Paramètres!$E$3=[1]Paramètres!$A$25,"Franche-Comté","Jura"),IF(COUNTIF([1]Paramètres!$G:$G,E61)=1,IF([1]Paramètres!$E$3=[1]Paramètres!$A$23,"Besançon",IF([1]Paramètres!$E$3=[1]Paramètres!$A$24,"Doubs","Franche-Comté")),"*** INCONNU ***"))))))</f>
        <v>Doubs</v>
      </c>
      <c r="I61" s="31">
        <f>LOOKUP(YEAR(G61)-[1]Paramètres!$E$1,[1]Paramètres!$A$1:$A$20)</f>
        <v>-14</v>
      </c>
      <c r="J61" s="31" t="str">
        <f>LOOKUP(I61,[1]Paramètres!$A$1:$B$20)</f>
        <v>C1</v>
      </c>
      <c r="K61" s="31">
        <f t="shared" si="8"/>
        <v>5</v>
      </c>
      <c r="L61" s="32" t="s">
        <v>243</v>
      </c>
      <c r="M61" s="32" t="s">
        <v>249</v>
      </c>
      <c r="N61" s="32" t="s">
        <v>257</v>
      </c>
      <c r="O61" s="32" t="s">
        <v>258</v>
      </c>
      <c r="P61" s="33" t="str">
        <f t="shared" si="9"/>
        <v>26G65H</v>
      </c>
      <c r="Q61" s="34">
        <f t="shared" si="10"/>
        <v>6500</v>
      </c>
      <c r="R61" s="34">
        <f t="shared" si="10"/>
        <v>100000</v>
      </c>
      <c r="S61" s="34">
        <f t="shared" si="10"/>
        <v>30000</v>
      </c>
      <c r="T61" s="34">
        <f t="shared" si="10"/>
        <v>130000</v>
      </c>
      <c r="U61" s="34">
        <f t="shared" si="11"/>
        <v>266500</v>
      </c>
      <c r="V61" s="35" t="str">
        <f t="shared" si="12"/>
        <v>26G</v>
      </c>
      <c r="W61" s="36">
        <f t="shared" si="13"/>
        <v>6500</v>
      </c>
      <c r="X61" s="35" t="str">
        <f t="shared" si="14"/>
        <v>26G65H</v>
      </c>
      <c r="Y61" s="36">
        <f t="shared" si="15"/>
        <v>0</v>
      </c>
      <c r="Z61" s="31" t="str">
        <f ca="1">LOOKUP(I61,[1]Paramètres!$A$1:$A$20,[1]Paramètres!$C$1:$C$21)</f>
        <v>-15</v>
      </c>
      <c r="AA61" s="14" t="s">
        <v>34</v>
      </c>
      <c r="AB61" s="51"/>
      <c r="AC61" s="38"/>
      <c r="AD61" s="38" t="str">
        <f>IF(ISNA(VLOOKUP(D61,'[1]Liste en forme Garçons'!$C:$C,1,FALSE)),"","*")</f>
        <v>*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39" customFormat="1" x14ac:dyDescent="0.35">
      <c r="A62" s="48">
        <v>55</v>
      </c>
      <c r="B62" s="25" t="s">
        <v>259</v>
      </c>
      <c r="C62" s="25" t="s">
        <v>260</v>
      </c>
      <c r="D62" s="26" t="s">
        <v>261</v>
      </c>
      <c r="E62" s="27" t="s">
        <v>233</v>
      </c>
      <c r="F62" s="28">
        <v>502</v>
      </c>
      <c r="G62" s="29">
        <v>37722</v>
      </c>
      <c r="H62" s="30" t="str">
        <f>IF(E62="","",IF(COUNTIF([1]Paramètres!$H:$H,E62)=1,IF([1]Paramètres!$E$3=[1]Paramètres!$A$23,"Belfort/Montbéliard",IF([1]Paramètres!$E$3=[1]Paramètres!$A$24,"Doubs","Franche-Comté")),IF(COUNTIF([1]Paramètres!$I:$I,E62)=1,IF([1]Paramètres!$E$3=[1]Paramètres!$A$23,"Belfort/Montbéliard",IF([1]Paramètres!$E$3=[1]Paramètres!$A$24,"Belfort","Franche-Comté")),IF(COUNTIF([1]Paramètres!$J:$J,E62)=1,IF([1]Paramètres!$E$3=[1]Paramètres!$A$25,"Franche-Comté","Haute-Saône"),IF(COUNTIF([1]Paramètres!$K:$K,E62)=1,IF([1]Paramètres!$E$3=[1]Paramètres!$A$25,"Franche-Comté","Jura"),IF(COUNTIF([1]Paramètres!$G:$G,E62)=1,IF([1]Paramètres!$E$3=[1]Paramètres!$A$23,"Besançon",IF([1]Paramètres!$E$3=[1]Paramètres!$A$24,"Doubs","Franche-Comté")),"*** INCONNU ***"))))))</f>
        <v>Doubs</v>
      </c>
      <c r="I62" s="31">
        <f>LOOKUP(YEAR(G62)-[1]Paramètres!$E$1,[1]Paramètres!$A$1:$A$20)</f>
        <v>-14</v>
      </c>
      <c r="J62" s="31" t="str">
        <f>LOOKUP(I62,[1]Paramètres!$A$1:$B$20)</f>
        <v>C1</v>
      </c>
      <c r="K62" s="31">
        <f t="shared" si="8"/>
        <v>5</v>
      </c>
      <c r="L62" s="32" t="s">
        <v>262</v>
      </c>
      <c r="M62" s="32" t="s">
        <v>263</v>
      </c>
      <c r="N62" s="32" t="s">
        <v>248</v>
      </c>
      <c r="O62" s="32" t="s">
        <v>213</v>
      </c>
      <c r="P62" s="33" t="str">
        <f t="shared" si="9"/>
        <v>26G23H</v>
      </c>
      <c r="Q62" s="34">
        <f t="shared" si="10"/>
        <v>1000</v>
      </c>
      <c r="R62" s="34">
        <f t="shared" si="10"/>
        <v>3300</v>
      </c>
      <c r="S62" s="34">
        <f t="shared" si="10"/>
        <v>8000</v>
      </c>
      <c r="T62" s="34">
        <f t="shared" si="10"/>
        <v>250000</v>
      </c>
      <c r="U62" s="34">
        <f t="shared" si="11"/>
        <v>262300</v>
      </c>
      <c r="V62" s="35" t="str">
        <f t="shared" si="12"/>
        <v>26G</v>
      </c>
      <c r="W62" s="36">
        <f t="shared" si="13"/>
        <v>2300</v>
      </c>
      <c r="X62" s="35" t="str">
        <f t="shared" si="14"/>
        <v>26G23H</v>
      </c>
      <c r="Y62" s="36">
        <f t="shared" si="15"/>
        <v>0</v>
      </c>
      <c r="Z62" s="31" t="str">
        <f ca="1">LOOKUP(I62,[1]Paramètres!$A$1:$A$20,[1]Paramètres!$C$1:$C$21)</f>
        <v>-15</v>
      </c>
      <c r="AA62" s="14" t="s">
        <v>34</v>
      </c>
      <c r="AB62" s="51"/>
      <c r="AC62" s="38"/>
      <c r="AD62" s="38" t="str">
        <f>IF(ISNA(VLOOKUP(D62,'[1]Liste en forme Garçons'!$C:$C,1,FALSE)),"","*")</f>
        <v>*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39" customFormat="1" x14ac:dyDescent="0.35">
      <c r="A63" s="48">
        <v>56</v>
      </c>
      <c r="B63" s="25" t="s">
        <v>264</v>
      </c>
      <c r="C63" s="25" t="s">
        <v>265</v>
      </c>
      <c r="D63" s="26" t="s">
        <v>266</v>
      </c>
      <c r="E63" s="27" t="s">
        <v>64</v>
      </c>
      <c r="F63" s="28">
        <v>500</v>
      </c>
      <c r="G63" s="29">
        <v>37775</v>
      </c>
      <c r="H63" s="30" t="str">
        <f>IF(E63="","",IF(COUNTIF([1]Paramètres!$H:$H,E63)=1,IF([1]Paramètres!$E$3=[1]Paramètres!$A$23,"Belfort/Montbéliard",IF([1]Paramètres!$E$3=[1]Paramètres!$A$24,"Doubs","Franche-Comté")),IF(COUNTIF([1]Paramètres!$I:$I,E63)=1,IF([1]Paramètres!$E$3=[1]Paramètres!$A$23,"Belfort/Montbéliard",IF([1]Paramètres!$E$3=[1]Paramètres!$A$24,"Belfort","Franche-Comté")),IF(COUNTIF([1]Paramètres!$J:$J,E63)=1,IF([1]Paramètres!$E$3=[1]Paramètres!$A$25,"Franche-Comté","Haute-Saône"),IF(COUNTIF([1]Paramètres!$K:$K,E63)=1,IF([1]Paramètres!$E$3=[1]Paramètres!$A$25,"Franche-Comté","Jura"),IF(COUNTIF([1]Paramètres!$G:$G,E63)=1,IF([1]Paramètres!$E$3=[1]Paramètres!$A$23,"Besançon",IF([1]Paramètres!$E$3=[1]Paramètres!$A$24,"Doubs","Franche-Comté")),"*** INCONNU ***"))))))</f>
        <v>Doubs</v>
      </c>
      <c r="I63" s="31">
        <f>LOOKUP(YEAR(G63)-[1]Paramètres!$E$1,[1]Paramètres!$A$1:$A$20)</f>
        <v>-14</v>
      </c>
      <c r="J63" s="31" t="str">
        <f>LOOKUP(I63,[1]Paramètres!$A$1:$B$20)</f>
        <v>C1</v>
      </c>
      <c r="K63" s="31">
        <f t="shared" si="8"/>
        <v>5</v>
      </c>
      <c r="L63" s="32" t="s">
        <v>267</v>
      </c>
      <c r="M63" s="32" t="s">
        <v>248</v>
      </c>
      <c r="N63" s="32" t="s">
        <v>268</v>
      </c>
      <c r="O63" s="32" t="s">
        <v>269</v>
      </c>
      <c r="P63" s="33" t="str">
        <f t="shared" si="9"/>
        <v>25G10H</v>
      </c>
      <c r="Q63" s="34">
        <f t="shared" si="10"/>
        <v>3000</v>
      </c>
      <c r="R63" s="34">
        <f t="shared" si="10"/>
        <v>8000</v>
      </c>
      <c r="S63" s="34">
        <f t="shared" si="10"/>
        <v>20000</v>
      </c>
      <c r="T63" s="34">
        <f t="shared" si="10"/>
        <v>220000</v>
      </c>
      <c r="U63" s="34">
        <f t="shared" si="11"/>
        <v>251000</v>
      </c>
      <c r="V63" s="35" t="str">
        <f t="shared" si="12"/>
        <v>25G</v>
      </c>
      <c r="W63" s="36">
        <f t="shared" si="13"/>
        <v>1000</v>
      </c>
      <c r="X63" s="35" t="str">
        <f t="shared" si="14"/>
        <v>25G10H</v>
      </c>
      <c r="Y63" s="36">
        <f t="shared" si="15"/>
        <v>0</v>
      </c>
      <c r="Z63" s="31" t="str">
        <f ca="1">LOOKUP(I63,[1]Paramètres!$A$1:$A$20,[1]Paramètres!$C$1:$C$21)</f>
        <v>-15</v>
      </c>
      <c r="AA63" s="14" t="s">
        <v>34</v>
      </c>
      <c r="AB63" s="51"/>
      <c r="AC63" s="38"/>
      <c r="AD63" s="38" t="str">
        <f>IF(ISNA(VLOOKUP(D63,'[1]Liste en forme Garçons'!$C:$C,1,FALSE)),"","*")</f>
        <v>*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39" customFormat="1" x14ac:dyDescent="0.35">
      <c r="A64" s="48">
        <v>57</v>
      </c>
      <c r="B64" s="25" t="s">
        <v>270</v>
      </c>
      <c r="C64" s="25" t="s">
        <v>271</v>
      </c>
      <c r="D64" s="26" t="s">
        <v>272</v>
      </c>
      <c r="E64" s="27" t="s">
        <v>233</v>
      </c>
      <c r="F64" s="28">
        <v>500</v>
      </c>
      <c r="G64" s="29">
        <v>37665</v>
      </c>
      <c r="H64" s="30" t="str">
        <f>IF(E64="","",IF(COUNTIF([1]Paramètres!$H:$H,E64)=1,IF([1]Paramètres!$E$3=[1]Paramètres!$A$23,"Belfort/Montbéliard",IF([1]Paramètres!$E$3=[1]Paramètres!$A$24,"Doubs","Franche-Comté")),IF(COUNTIF([1]Paramètres!$I:$I,E64)=1,IF([1]Paramètres!$E$3=[1]Paramètres!$A$23,"Belfort/Montbéliard",IF([1]Paramètres!$E$3=[1]Paramètres!$A$24,"Belfort","Franche-Comté")),IF(COUNTIF([1]Paramètres!$J:$J,E64)=1,IF([1]Paramètres!$E$3=[1]Paramètres!$A$25,"Franche-Comté","Haute-Saône"),IF(COUNTIF([1]Paramètres!$K:$K,E64)=1,IF([1]Paramètres!$E$3=[1]Paramètres!$A$25,"Franche-Comté","Jura"),IF(COUNTIF([1]Paramètres!$G:$G,E64)=1,IF([1]Paramètres!$E$3=[1]Paramètres!$A$23,"Besançon",IF([1]Paramètres!$E$3=[1]Paramètres!$A$24,"Doubs","Franche-Comté")),"*** INCONNU ***"))))))</f>
        <v>Doubs</v>
      </c>
      <c r="I64" s="31">
        <f>LOOKUP(YEAR(G64)-[1]Paramètres!$E$1,[1]Paramètres!$A$1:$A$20)</f>
        <v>-14</v>
      </c>
      <c r="J64" s="31" t="str">
        <f>LOOKUP(I64,[1]Paramètres!$A$1:$B$20)</f>
        <v>C1</v>
      </c>
      <c r="K64" s="31">
        <f t="shared" si="8"/>
        <v>5</v>
      </c>
      <c r="L64" s="32" t="s">
        <v>224</v>
      </c>
      <c r="M64" s="32" t="s">
        <v>257</v>
      </c>
      <c r="N64" s="14" t="s">
        <v>273</v>
      </c>
      <c r="O64" s="14" t="s">
        <v>274</v>
      </c>
      <c r="P64" s="33" t="str">
        <f t="shared" si="9"/>
        <v>21G25H</v>
      </c>
      <c r="Q64" s="34">
        <f t="shared" si="10"/>
        <v>70000</v>
      </c>
      <c r="R64" s="34">
        <f t="shared" si="10"/>
        <v>30000</v>
      </c>
      <c r="S64" s="34">
        <f t="shared" si="10"/>
        <v>2500</v>
      </c>
      <c r="T64" s="34">
        <f t="shared" si="10"/>
        <v>110000</v>
      </c>
      <c r="U64" s="34">
        <f t="shared" si="11"/>
        <v>212500</v>
      </c>
      <c r="V64" s="35" t="str">
        <f t="shared" si="12"/>
        <v>21G</v>
      </c>
      <c r="W64" s="36">
        <f t="shared" si="13"/>
        <v>2500</v>
      </c>
      <c r="X64" s="35" t="str">
        <f t="shared" si="14"/>
        <v>21G25H</v>
      </c>
      <c r="Y64" s="36">
        <f t="shared" si="15"/>
        <v>0</v>
      </c>
      <c r="Z64" s="31" t="str">
        <f ca="1">LOOKUP(I64,[1]Paramètres!$A$1:$A$20,[1]Paramètres!$C$1:$C$21)</f>
        <v>-15</v>
      </c>
      <c r="AA64" s="14" t="s">
        <v>34</v>
      </c>
      <c r="AB64" s="51"/>
      <c r="AC64" s="38"/>
      <c r="AD64" s="38" t="str">
        <f>IF(ISNA(VLOOKUP(D64,'[1]Liste en forme Garçons'!$C:$C,1,FALSE)),"","*")</f>
        <v>*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39" customFormat="1" x14ac:dyDescent="0.35">
      <c r="A65" s="48">
        <v>58</v>
      </c>
      <c r="B65" s="25" t="s">
        <v>275</v>
      </c>
      <c r="C65" s="25" t="s">
        <v>276</v>
      </c>
      <c r="D65" s="26" t="s">
        <v>277</v>
      </c>
      <c r="E65" s="27" t="s">
        <v>64</v>
      </c>
      <c r="F65" s="28">
        <v>500</v>
      </c>
      <c r="G65" s="29">
        <v>37754</v>
      </c>
      <c r="H65" s="30" t="str">
        <f>IF(E65="","",IF(COUNTIF([1]Paramètres!$H:$H,E65)=1,IF([1]Paramètres!$E$3=[1]Paramètres!$A$23,"Belfort/Montbéliard",IF([1]Paramètres!$E$3=[1]Paramètres!$A$24,"Doubs","Franche-Comté")),IF(COUNTIF([1]Paramètres!$I:$I,E65)=1,IF([1]Paramètres!$E$3=[1]Paramètres!$A$23,"Belfort/Montbéliard",IF([1]Paramètres!$E$3=[1]Paramètres!$A$24,"Belfort","Franche-Comté")),IF(COUNTIF([1]Paramètres!$J:$J,E65)=1,IF([1]Paramètres!$E$3=[1]Paramètres!$A$25,"Franche-Comté","Haute-Saône"),IF(COUNTIF([1]Paramètres!$K:$K,E65)=1,IF([1]Paramètres!$E$3=[1]Paramètres!$A$25,"Franche-Comté","Jura"),IF(COUNTIF([1]Paramètres!$G:$G,E65)=1,IF([1]Paramètres!$E$3=[1]Paramètres!$A$23,"Besançon",IF([1]Paramètres!$E$3=[1]Paramètres!$A$24,"Doubs","Franche-Comté")),"*** INCONNU ***"))))))</f>
        <v>Doubs</v>
      </c>
      <c r="I65" s="31">
        <f>LOOKUP(YEAR(G65)-[1]Paramètres!$E$1,[1]Paramètres!$A$1:$A$20)</f>
        <v>-14</v>
      </c>
      <c r="J65" s="31" t="str">
        <f>LOOKUP(I65,[1]Paramètres!$A$1:$B$20)</f>
        <v>C1</v>
      </c>
      <c r="K65" s="31">
        <f t="shared" si="8"/>
        <v>5</v>
      </c>
      <c r="L65" s="32" t="s">
        <v>228</v>
      </c>
      <c r="M65" s="32" t="s">
        <v>268</v>
      </c>
      <c r="N65" s="14">
        <v>0</v>
      </c>
      <c r="O65" s="14" t="s">
        <v>228</v>
      </c>
      <c r="P65" s="33" t="str">
        <f t="shared" si="9"/>
        <v>12G</v>
      </c>
      <c r="Q65" s="34">
        <f t="shared" si="10"/>
        <v>50000</v>
      </c>
      <c r="R65" s="34">
        <f t="shared" si="10"/>
        <v>20000</v>
      </c>
      <c r="S65" s="34">
        <f t="shared" si="10"/>
        <v>0</v>
      </c>
      <c r="T65" s="34">
        <f t="shared" si="10"/>
        <v>50000</v>
      </c>
      <c r="U65" s="34">
        <f t="shared" si="11"/>
        <v>120000</v>
      </c>
      <c r="V65" s="35" t="str">
        <f t="shared" si="12"/>
        <v>12G</v>
      </c>
      <c r="W65" s="36">
        <f t="shared" si="13"/>
        <v>0</v>
      </c>
      <c r="X65" s="35" t="str">
        <f t="shared" si="14"/>
        <v>12G</v>
      </c>
      <c r="Y65" s="36">
        <f t="shared" si="15"/>
        <v>0</v>
      </c>
      <c r="Z65" s="31" t="str">
        <f ca="1">LOOKUP(I65,[1]Paramètres!$A$1:$A$20,[1]Paramètres!$C$1:$C$21)</f>
        <v>-15</v>
      </c>
      <c r="AA65" s="14" t="s">
        <v>34</v>
      </c>
      <c r="AB65" s="51"/>
      <c r="AC65" s="38"/>
      <c r="AD65" s="38" t="str">
        <f>IF(ISNA(VLOOKUP(D65,'[1]Liste en forme Garçons'!$C:$C,1,FALSE)),"","*")</f>
        <v>*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s="39" customFormat="1" x14ac:dyDescent="0.35">
      <c r="A66" s="48">
        <v>59</v>
      </c>
      <c r="B66" s="25" t="s">
        <v>278</v>
      </c>
      <c r="C66" s="25" t="s">
        <v>279</v>
      </c>
      <c r="D66" s="26" t="s">
        <v>280</v>
      </c>
      <c r="E66" s="27" t="s">
        <v>44</v>
      </c>
      <c r="F66" s="28">
        <v>500</v>
      </c>
      <c r="G66" s="29">
        <v>37869</v>
      </c>
      <c r="H66" s="30" t="str">
        <f>IF(E66="","",IF(COUNTIF([1]Paramètres!$H:$H,E66)=1,IF([1]Paramètres!$E$3=[1]Paramètres!$A$23,"Belfort/Montbéliard",IF([1]Paramètres!$E$3=[1]Paramètres!$A$24,"Doubs","Franche-Comté")),IF(COUNTIF([1]Paramètres!$I:$I,E66)=1,IF([1]Paramètres!$E$3=[1]Paramètres!$A$23,"Belfort/Montbéliard",IF([1]Paramètres!$E$3=[1]Paramètres!$A$24,"Belfort","Franche-Comté")),IF(COUNTIF([1]Paramètres!$J:$J,E66)=1,IF([1]Paramètres!$E$3=[1]Paramètres!$A$25,"Franche-Comté","Haute-Saône"),IF(COUNTIF([1]Paramètres!$K:$K,E66)=1,IF([1]Paramètres!$E$3=[1]Paramètres!$A$25,"Franche-Comté","Jura"),IF(COUNTIF([1]Paramètres!$G:$G,E66)=1,IF([1]Paramètres!$E$3=[1]Paramètres!$A$23,"Besançon",IF([1]Paramètres!$E$3=[1]Paramètres!$A$24,"Doubs","Franche-Comté")),"*** INCONNU ***"))))))</f>
        <v>Doubs</v>
      </c>
      <c r="I66" s="31">
        <f>LOOKUP(YEAR(G66)-[1]Paramètres!$E$1,[1]Paramètres!$A$1:$A$20)</f>
        <v>-14</v>
      </c>
      <c r="J66" s="31" t="str">
        <f>LOOKUP(I66,[1]Paramètres!$A$1:$B$20)</f>
        <v>C1</v>
      </c>
      <c r="K66" s="31">
        <f t="shared" si="8"/>
        <v>5</v>
      </c>
      <c r="L66" s="32" t="s">
        <v>281</v>
      </c>
      <c r="M66" s="32" t="s">
        <v>282</v>
      </c>
      <c r="N66" s="32" t="s">
        <v>283</v>
      </c>
      <c r="O66" s="32" t="s">
        <v>284</v>
      </c>
      <c r="P66" s="33" t="str">
        <f t="shared" si="9"/>
        <v>9G32H</v>
      </c>
      <c r="Q66" s="34">
        <f t="shared" si="10"/>
        <v>500</v>
      </c>
      <c r="R66" s="34">
        <f t="shared" si="10"/>
        <v>1200</v>
      </c>
      <c r="S66" s="34">
        <f t="shared" si="10"/>
        <v>1500</v>
      </c>
      <c r="T66" s="34">
        <f t="shared" si="10"/>
        <v>90000</v>
      </c>
      <c r="U66" s="34">
        <f t="shared" si="11"/>
        <v>93200</v>
      </c>
      <c r="V66" s="35" t="str">
        <f t="shared" si="12"/>
        <v>9G</v>
      </c>
      <c r="W66" s="36">
        <f t="shared" si="13"/>
        <v>3200</v>
      </c>
      <c r="X66" s="35" t="str">
        <f t="shared" si="14"/>
        <v>9G32H</v>
      </c>
      <c r="Y66" s="36">
        <f t="shared" si="15"/>
        <v>0</v>
      </c>
      <c r="Z66" s="31" t="str">
        <f ca="1">LOOKUP(I66,[1]Paramètres!$A$1:$A$20,[1]Paramètres!$C$1:$C$21)</f>
        <v>-15</v>
      </c>
      <c r="AA66" s="14" t="s">
        <v>34</v>
      </c>
      <c r="AB66" s="51"/>
      <c r="AC66" s="38"/>
      <c r="AD66" s="38" t="str">
        <f>IF(ISNA(VLOOKUP(D66,'[1]Liste en forme Garçons'!$C:$C,1,FALSE)),"","*")</f>
        <v>*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39" customFormat="1" x14ac:dyDescent="0.35">
      <c r="A67" s="48">
        <v>60</v>
      </c>
      <c r="B67" s="25" t="s">
        <v>285</v>
      </c>
      <c r="C67" s="25" t="s">
        <v>286</v>
      </c>
      <c r="D67" s="26" t="s">
        <v>287</v>
      </c>
      <c r="E67" s="27" t="s">
        <v>79</v>
      </c>
      <c r="F67" s="28">
        <v>500</v>
      </c>
      <c r="G67" s="29">
        <v>37384</v>
      </c>
      <c r="H67" s="30" t="str">
        <f>IF(E67="","",IF(COUNTIF([1]Paramètres!$H:$H,E67)=1,IF([1]Paramètres!$E$3=[1]Paramètres!$A$23,"Belfort/Montbéliard",IF([1]Paramètres!$E$3=[1]Paramètres!$A$24,"Doubs","Franche-Comté")),IF(COUNTIF([1]Paramètres!$I:$I,E67)=1,IF([1]Paramètres!$E$3=[1]Paramètres!$A$23,"Belfort/Montbéliard",IF([1]Paramètres!$E$3=[1]Paramètres!$A$24,"Belfort","Franche-Comté")),IF(COUNTIF([1]Paramètres!$J:$J,E67)=1,IF([1]Paramètres!$E$3=[1]Paramètres!$A$25,"Franche-Comté","Haute-Saône"),IF(COUNTIF([1]Paramètres!$K:$K,E67)=1,IF([1]Paramètres!$E$3=[1]Paramètres!$A$25,"Franche-Comté","Jura"),IF(COUNTIF([1]Paramètres!$G:$G,E67)=1,IF([1]Paramètres!$E$3=[1]Paramètres!$A$23,"Besançon",IF([1]Paramètres!$E$3=[1]Paramètres!$A$24,"Doubs","Franche-Comté")),"*** INCONNU ***"))))))</f>
        <v>Doubs</v>
      </c>
      <c r="I67" s="31">
        <f>LOOKUP(YEAR(G67)-[1]Paramètres!$E$1,[1]Paramètres!$A$1:$A$20)</f>
        <v>-15</v>
      </c>
      <c r="J67" s="31" t="str">
        <f>LOOKUP(I67,[1]Paramètres!$A$1:$B$20)</f>
        <v>C2</v>
      </c>
      <c r="K67" s="31">
        <f t="shared" si="8"/>
        <v>5</v>
      </c>
      <c r="L67" s="32" t="s">
        <v>288</v>
      </c>
      <c r="M67" s="32" t="s">
        <v>281</v>
      </c>
      <c r="N67" s="32" t="s">
        <v>262</v>
      </c>
      <c r="O67" s="32" t="s">
        <v>224</v>
      </c>
      <c r="P67" s="33" t="str">
        <f t="shared" si="9"/>
        <v>7G17H</v>
      </c>
      <c r="Q67" s="34">
        <f t="shared" si="10"/>
        <v>200</v>
      </c>
      <c r="R67" s="34">
        <f t="shared" si="10"/>
        <v>500</v>
      </c>
      <c r="S67" s="34">
        <f t="shared" si="10"/>
        <v>1000</v>
      </c>
      <c r="T67" s="34">
        <f t="shared" si="10"/>
        <v>70000</v>
      </c>
      <c r="U67" s="34">
        <f t="shared" si="11"/>
        <v>71700</v>
      </c>
      <c r="V67" s="35" t="str">
        <f t="shared" si="12"/>
        <v>7G</v>
      </c>
      <c r="W67" s="36">
        <f t="shared" si="13"/>
        <v>1700</v>
      </c>
      <c r="X67" s="35" t="str">
        <f t="shared" si="14"/>
        <v>7G17H</v>
      </c>
      <c r="Y67" s="36">
        <f t="shared" si="15"/>
        <v>0</v>
      </c>
      <c r="Z67" s="31" t="str">
        <f ca="1">LOOKUP(I67,[1]Paramètres!$A$1:$A$20,[1]Paramètres!$C$1:$C$21)</f>
        <v>-15</v>
      </c>
      <c r="AA67" s="14" t="s">
        <v>34</v>
      </c>
      <c r="AB67" s="51"/>
      <c r="AC67" s="38"/>
      <c r="AD67" s="38" t="str">
        <f>IF(ISNA(VLOOKUP(D67,'[1]Liste en forme Garçons'!$C:$C,1,FALSE)),"","*")</f>
        <v>*</v>
      </c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s="39" customFormat="1" x14ac:dyDescent="0.35">
      <c r="A68" s="48">
        <v>61</v>
      </c>
      <c r="B68" s="25" t="s">
        <v>289</v>
      </c>
      <c r="C68" s="25" t="s">
        <v>290</v>
      </c>
      <c r="D68" s="26" t="s">
        <v>291</v>
      </c>
      <c r="E68" s="27" t="s">
        <v>44</v>
      </c>
      <c r="F68" s="28">
        <v>532</v>
      </c>
      <c r="G68" s="29">
        <v>37941</v>
      </c>
      <c r="H68" s="30" t="str">
        <f>IF(E68="","",IF(COUNTIF([1]Paramètres!$H:$H,E68)=1,IF([1]Paramètres!$E$3=[1]Paramètres!$A$23,"Belfort/Montbéliard",IF([1]Paramètres!$E$3=[1]Paramètres!$A$24,"Doubs","Franche-Comté")),IF(COUNTIF([1]Paramètres!$I:$I,E68)=1,IF([1]Paramètres!$E$3=[1]Paramètres!$A$23,"Belfort/Montbéliard",IF([1]Paramètres!$E$3=[1]Paramètres!$A$24,"Belfort","Franche-Comté")),IF(COUNTIF([1]Paramètres!$J:$J,E68)=1,IF([1]Paramètres!$E$3=[1]Paramètres!$A$25,"Franche-Comté","Haute-Saône"),IF(COUNTIF([1]Paramètres!$K:$K,E68)=1,IF([1]Paramètres!$E$3=[1]Paramètres!$A$25,"Franche-Comté","Jura"),IF(COUNTIF([1]Paramètres!$G:$G,E68)=1,IF([1]Paramètres!$E$3=[1]Paramètres!$A$23,"Besançon",IF([1]Paramètres!$E$3=[1]Paramètres!$A$24,"Doubs","Franche-Comté")),"*** INCONNU ***"))))))</f>
        <v>Doubs</v>
      </c>
      <c r="I68" s="31">
        <f>LOOKUP(YEAR(G68)-[1]Paramètres!$E$1,[1]Paramètres!$A$1:$A$20)</f>
        <v>-14</v>
      </c>
      <c r="J68" s="31" t="str">
        <f>LOOKUP(I68,[1]Paramètres!$A$1:$B$20)</f>
        <v>C1</v>
      </c>
      <c r="K68" s="31">
        <f t="shared" si="8"/>
        <v>5</v>
      </c>
      <c r="L68" s="32" t="s">
        <v>253</v>
      </c>
      <c r="M68" s="32" t="s">
        <v>292</v>
      </c>
      <c r="N68" s="32" t="s">
        <v>267</v>
      </c>
      <c r="O68" s="32">
        <v>0</v>
      </c>
      <c r="P68" s="33" t="str">
        <f t="shared" si="9"/>
        <v>1G40H</v>
      </c>
      <c r="Q68" s="34">
        <f t="shared" si="10"/>
        <v>5000</v>
      </c>
      <c r="R68" s="34">
        <f t="shared" si="10"/>
        <v>6000</v>
      </c>
      <c r="S68" s="34">
        <f t="shared" si="10"/>
        <v>3000</v>
      </c>
      <c r="T68" s="34">
        <f t="shared" si="10"/>
        <v>0</v>
      </c>
      <c r="U68" s="34">
        <f t="shared" si="11"/>
        <v>14000</v>
      </c>
      <c r="V68" s="35" t="str">
        <f t="shared" si="12"/>
        <v>1G</v>
      </c>
      <c r="W68" s="36">
        <f t="shared" si="13"/>
        <v>4000</v>
      </c>
      <c r="X68" s="35" t="str">
        <f t="shared" si="14"/>
        <v>1G40H</v>
      </c>
      <c r="Y68" s="36">
        <f t="shared" si="15"/>
        <v>0</v>
      </c>
      <c r="Z68" s="31" t="str">
        <f ca="1">LOOKUP(I68,[1]Paramètres!$A$1:$A$20,[1]Paramètres!$C$1:$C$21)</f>
        <v>-15</v>
      </c>
      <c r="AA68" s="14" t="s">
        <v>34</v>
      </c>
      <c r="AB68" s="51"/>
      <c r="AC68" s="38"/>
      <c r="AD68" s="38" t="str">
        <f>IF(ISNA(VLOOKUP(D68,'[1]Liste en forme Garçons'!$C:$C,1,FALSE)),"","*")</f>
        <v>*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39" customFormat="1" x14ac:dyDescent="0.35">
      <c r="A69" s="48">
        <v>62</v>
      </c>
      <c r="B69" s="25" t="s">
        <v>151</v>
      </c>
      <c r="C69" s="25" t="s">
        <v>293</v>
      </c>
      <c r="D69" s="26" t="s">
        <v>294</v>
      </c>
      <c r="E69" s="27" t="s">
        <v>118</v>
      </c>
      <c r="F69" s="28">
        <v>500</v>
      </c>
      <c r="G69" s="29">
        <v>37875</v>
      </c>
      <c r="H69" s="30" t="str">
        <f>IF(E69="","",IF(COUNTIF([1]Paramètres!$H:$H,E69)=1,IF([1]Paramètres!$E$3=[1]Paramètres!$A$23,"Belfort/Montbéliard",IF([1]Paramètres!$E$3=[1]Paramètres!$A$24,"Doubs","Franche-Comté")),IF(COUNTIF([1]Paramètres!$I:$I,E69)=1,IF([1]Paramètres!$E$3=[1]Paramètres!$A$23,"Belfort/Montbéliard",IF([1]Paramètres!$E$3=[1]Paramètres!$A$24,"Belfort","Franche-Comté")),IF(COUNTIF([1]Paramètres!$J:$J,E69)=1,IF([1]Paramètres!$E$3=[1]Paramètres!$A$25,"Franche-Comté","Haute-Saône"),IF(COUNTIF([1]Paramètres!$K:$K,E69)=1,IF([1]Paramètres!$E$3=[1]Paramètres!$A$25,"Franche-Comté","Jura"),IF(COUNTIF([1]Paramètres!$G:$G,E69)=1,IF([1]Paramètres!$E$3=[1]Paramètres!$A$23,"Besançon",IF([1]Paramètres!$E$3=[1]Paramètres!$A$24,"Doubs","Franche-Comté")),"*** INCONNU ***"))))))</f>
        <v>Doubs</v>
      </c>
      <c r="I69" s="31">
        <f>LOOKUP(YEAR(G69)-[1]Paramètres!$E$1,[1]Paramètres!$A$1:$A$20)</f>
        <v>-14</v>
      </c>
      <c r="J69" s="31" t="str">
        <f>LOOKUP(I69,[1]Paramètres!$A$1:$B$20)</f>
        <v>C1</v>
      </c>
      <c r="K69" s="31">
        <f t="shared" si="8"/>
        <v>5</v>
      </c>
      <c r="L69" s="32" t="s">
        <v>283</v>
      </c>
      <c r="M69" s="32" t="s">
        <v>295</v>
      </c>
      <c r="N69" s="32">
        <v>0</v>
      </c>
      <c r="O69" s="32">
        <v>0</v>
      </c>
      <c r="P69" s="33" t="str">
        <f t="shared" si="9"/>
        <v>36H</v>
      </c>
      <c r="Q69" s="34">
        <f t="shared" si="10"/>
        <v>1500</v>
      </c>
      <c r="R69" s="34">
        <f t="shared" si="10"/>
        <v>2100</v>
      </c>
      <c r="S69" s="34">
        <f t="shared" si="10"/>
        <v>0</v>
      </c>
      <c r="T69" s="34">
        <f t="shared" si="10"/>
        <v>0</v>
      </c>
      <c r="U69" s="34">
        <f t="shared" si="11"/>
        <v>3600</v>
      </c>
      <c r="V69" s="35" t="str">
        <f t="shared" si="12"/>
        <v>36H</v>
      </c>
      <c r="W69" s="36">
        <f t="shared" si="13"/>
        <v>0</v>
      </c>
      <c r="X69" s="35" t="str">
        <f t="shared" si="14"/>
        <v>36H</v>
      </c>
      <c r="Y69" s="36">
        <f t="shared" si="15"/>
        <v>0</v>
      </c>
      <c r="Z69" s="31" t="str">
        <f ca="1">LOOKUP(I69,[1]Paramètres!$A$1:$A$20,[1]Paramètres!$C$1:$C$21)</f>
        <v>-15</v>
      </c>
      <c r="AA69" s="14" t="s">
        <v>34</v>
      </c>
      <c r="AB69" s="51"/>
      <c r="AC69" s="38"/>
      <c r="AD69" s="38" t="str">
        <f>IF(ISNA(VLOOKUP(D69,'[1]Liste en forme Garçons'!$C:$C,1,FALSE)),"","*")</f>
        <v>*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39" customFormat="1" x14ac:dyDescent="0.35">
      <c r="A70" s="48">
        <v>63</v>
      </c>
      <c r="B70" s="25" t="s">
        <v>96</v>
      </c>
      <c r="C70" s="25" t="s">
        <v>296</v>
      </c>
      <c r="D70" s="26" t="s">
        <v>297</v>
      </c>
      <c r="E70" s="27" t="s">
        <v>298</v>
      </c>
      <c r="F70" s="28">
        <v>500</v>
      </c>
      <c r="G70" s="29">
        <v>37414</v>
      </c>
      <c r="H70" s="30" t="str">
        <f>IF(E70="","",IF(COUNTIF([1]Paramètres!$H:$H,E70)=1,IF([1]Paramètres!$E$3=[1]Paramètres!$A$23,"Belfort/Montbéliard",IF([1]Paramètres!$E$3=[1]Paramètres!$A$24,"Doubs","Franche-Comté")),IF(COUNTIF([1]Paramètres!$I:$I,E70)=1,IF([1]Paramètres!$E$3=[1]Paramètres!$A$23,"Belfort/Montbéliard",IF([1]Paramètres!$E$3=[1]Paramètres!$A$24,"Belfort","Franche-Comté")),IF(COUNTIF([1]Paramètres!$J:$J,E70)=1,IF([1]Paramètres!$E$3=[1]Paramètres!$A$25,"Franche-Comté","Haute-Saône"),IF(COUNTIF([1]Paramètres!$K:$K,E70)=1,IF([1]Paramètres!$E$3=[1]Paramètres!$A$25,"Franche-Comté","Jura"),IF(COUNTIF([1]Paramètres!$G:$G,E70)=1,IF([1]Paramètres!$E$3=[1]Paramètres!$A$23,"Besançon",IF([1]Paramètres!$E$3=[1]Paramètres!$A$24,"Doubs","Franche-Comté")),"*** INCONNU ***"))))))</f>
        <v>Doubs</v>
      </c>
      <c r="I70" s="31">
        <f>LOOKUP(YEAR(G70)-[1]Paramètres!$E$1,[1]Paramètres!$A$1:$A$20)</f>
        <v>-15</v>
      </c>
      <c r="J70" s="31" t="str">
        <f>LOOKUP(I70,[1]Paramètres!$A$1:$B$20)</f>
        <v>C2</v>
      </c>
      <c r="K70" s="31">
        <f t="shared" si="8"/>
        <v>5</v>
      </c>
      <c r="L70" s="32" t="s">
        <v>149</v>
      </c>
      <c r="M70" s="32" t="s">
        <v>288</v>
      </c>
      <c r="N70" s="32" t="s">
        <v>241</v>
      </c>
      <c r="O70" s="32">
        <v>0</v>
      </c>
      <c r="P70" s="33" t="str">
        <f t="shared" si="9"/>
        <v>22H</v>
      </c>
      <c r="Q70" s="34">
        <f t="shared" si="10"/>
        <v>0</v>
      </c>
      <c r="R70" s="34">
        <f t="shared" si="10"/>
        <v>200</v>
      </c>
      <c r="S70" s="34">
        <f t="shared" si="10"/>
        <v>2000</v>
      </c>
      <c r="T70" s="34">
        <f t="shared" si="10"/>
        <v>0</v>
      </c>
      <c r="U70" s="34">
        <f t="shared" si="11"/>
        <v>2200</v>
      </c>
      <c r="V70" s="35" t="str">
        <f t="shared" si="12"/>
        <v>22H</v>
      </c>
      <c r="W70" s="36">
        <f t="shared" si="13"/>
        <v>0</v>
      </c>
      <c r="X70" s="35" t="str">
        <f t="shared" si="14"/>
        <v>22H</v>
      </c>
      <c r="Y70" s="36">
        <f t="shared" si="15"/>
        <v>0</v>
      </c>
      <c r="Z70" s="31" t="str">
        <f ca="1">LOOKUP(I70,[1]Paramètres!$A$1:$A$20,[1]Paramètres!$C$1:$C$21)</f>
        <v>-15</v>
      </c>
      <c r="AA70" s="14" t="s">
        <v>34</v>
      </c>
      <c r="AB70" s="47"/>
      <c r="AC70" s="3"/>
      <c r="AD70" s="38" t="str">
        <f>IF(ISNA(VLOOKUP(D70,'[1]Liste en forme Garçons'!$C:$C,1,FALSE)),"","*")</f>
        <v>*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workbookViewId="0">
      <selection activeCell="B2" sqref="B2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1</v>
      </c>
    </row>
    <row r="3" spans="1:48" ht="17.25" thickBot="1" x14ac:dyDescent="0.4">
      <c r="E3" s="11" t="s">
        <v>40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35</v>
      </c>
      <c r="C7" s="25" t="s">
        <v>36</v>
      </c>
      <c r="D7" s="26" t="s">
        <v>37</v>
      </c>
      <c r="E7" s="27" t="s">
        <v>38</v>
      </c>
      <c r="F7" s="28">
        <v>933</v>
      </c>
      <c r="G7" s="29">
        <v>38220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-13</v>
      </c>
      <c r="J7" s="31" t="str">
        <f>LOOKUP(I7,[1]Paramètres!$A$1:$B$20)</f>
        <v>M2</v>
      </c>
      <c r="K7" s="31">
        <f t="shared" ref="K7:K22" si="0">INT(F7/100)</f>
        <v>9</v>
      </c>
      <c r="L7" s="32" t="s">
        <v>39</v>
      </c>
      <c r="M7" s="32" t="s">
        <v>31</v>
      </c>
      <c r="N7" s="32" t="s">
        <v>30</v>
      </c>
      <c r="O7" s="32" t="s">
        <v>30</v>
      </c>
      <c r="P7" s="33" t="str">
        <f t="shared" ref="P7:P22" si="1">IF(Y7&gt;0,CONCATENATE(X7,INT(Y7/POWER(10,INT(LOG10(Y7)/2)*2)),CHAR(73-INT(LOG10(Y7)/2))),X7)</f>
        <v>2D35E</v>
      </c>
      <c r="Q7" s="34">
        <f t="shared" ref="Q7:T22" si="2">POWER(10,(73-CODE(IF(OR(L7=0,L7="",L7="Ni"),"Z",RIGHT(UPPER(L7)))))*2)*IF(OR(L7=0,L7="",L7="Ni"),0,VALUE(LEFT(L7,LEN(L7)-1)))</f>
        <v>2500000000</v>
      </c>
      <c r="R7" s="34">
        <f t="shared" si="2"/>
        <v>5000000000</v>
      </c>
      <c r="S7" s="34">
        <f t="shared" si="2"/>
        <v>8000000000</v>
      </c>
      <c r="T7" s="34">
        <f t="shared" si="2"/>
        <v>8000000000</v>
      </c>
      <c r="U7" s="34">
        <f t="shared" ref="U7:U22" si="3">Q7+R7+S7+T7</f>
        <v>23500000000</v>
      </c>
      <c r="V7" s="35" t="str">
        <f t="shared" ref="V7:V22" si="4">IF(U7&gt;0,CONCATENATE(INT(U7/POWER(10,INT(MIN(LOG10(U7),16)/2)*2)),CHAR(73-INT(MIN(LOG10(U7),16)/2))),"0")</f>
        <v>2D</v>
      </c>
      <c r="W7" s="36">
        <f t="shared" ref="W7:W22" si="5">IF(U7&gt;0,U7-INT(U7/POWER(10,INT(MIN(LOG10(U7),16)/2)*2))*POWER(10,INT(MIN(LOG10(U7),16)/2)*2),0)</f>
        <v>3500000000</v>
      </c>
      <c r="X7" s="35" t="str">
        <f t="shared" ref="X7:X22" si="6">IF(W7&gt;0,CONCATENATE(V7,INT(W7/POWER(10,INT(LOG10(W7)/2)*2)),CHAR(73-INT(LOG10(W7)/2))),V7)</f>
        <v>2D35E</v>
      </c>
      <c r="Y7" s="36">
        <f t="shared" ref="Y7:Y22" si="7">IF(W7&gt;0,W7-INT(W7/POWER(10,INT(LOG10(W7)/2)*2))*POWER(10,INT(LOG10(W7)/2)*2),0)</f>
        <v>0</v>
      </c>
      <c r="Z7" s="31" t="str">
        <f ca="1">LOOKUP(I7,[1]Paramètres!$A$1:$A$20,[1]Paramètres!$C$1:$C$21)</f>
        <v>-13</v>
      </c>
      <c r="AA7" s="14" t="s">
        <v>34</v>
      </c>
      <c r="AB7" s="37" t="s">
        <v>299</v>
      </c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8" s="41" customFormat="1" x14ac:dyDescent="0.35">
      <c r="A8" s="24">
        <v>2</v>
      </c>
      <c r="B8" s="25" t="s">
        <v>57</v>
      </c>
      <c r="C8" s="25" t="s">
        <v>58</v>
      </c>
      <c r="D8" s="26" t="s">
        <v>59</v>
      </c>
      <c r="E8" s="27" t="s">
        <v>38</v>
      </c>
      <c r="F8" s="28">
        <v>1008</v>
      </c>
      <c r="G8" s="29">
        <v>38476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-12</v>
      </c>
      <c r="J8" s="31" t="str">
        <f>LOOKUP(I8,[1]Paramètres!$A$1:$B$20)</f>
        <v>M1</v>
      </c>
      <c r="K8" s="31">
        <f t="shared" si="0"/>
        <v>10</v>
      </c>
      <c r="L8" s="32" t="s">
        <v>60</v>
      </c>
      <c r="M8" s="32" t="s">
        <v>39</v>
      </c>
      <c r="N8" s="32" t="s">
        <v>31</v>
      </c>
      <c r="O8" s="32" t="s">
        <v>52</v>
      </c>
      <c r="P8" s="33" t="str">
        <f t="shared" si="1"/>
        <v>91E</v>
      </c>
      <c r="Q8" s="34">
        <f t="shared" si="2"/>
        <v>100000000</v>
      </c>
      <c r="R8" s="34">
        <f t="shared" si="2"/>
        <v>2500000000</v>
      </c>
      <c r="S8" s="34">
        <f t="shared" si="2"/>
        <v>5000000000</v>
      </c>
      <c r="T8" s="34">
        <f t="shared" si="2"/>
        <v>1500000000</v>
      </c>
      <c r="U8" s="34">
        <f t="shared" si="3"/>
        <v>9100000000</v>
      </c>
      <c r="V8" s="35" t="str">
        <f t="shared" si="4"/>
        <v>91E</v>
      </c>
      <c r="W8" s="36">
        <f t="shared" si="5"/>
        <v>0</v>
      </c>
      <c r="X8" s="35" t="str">
        <f t="shared" si="6"/>
        <v>91E</v>
      </c>
      <c r="Y8" s="36">
        <f t="shared" si="7"/>
        <v>0</v>
      </c>
      <c r="Z8" s="31" t="str">
        <f ca="1">LOOKUP(I8,[1]Paramètres!$A$1:$A$20,[1]Paramètres!$C$1:$C$21)</f>
        <v>-13</v>
      </c>
      <c r="AA8" s="14" t="s">
        <v>34</v>
      </c>
      <c r="AB8" s="37" t="s">
        <v>299</v>
      </c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41" customFormat="1" x14ac:dyDescent="0.35">
      <c r="A9" s="24">
        <v>3</v>
      </c>
      <c r="B9" s="25" t="s">
        <v>61</v>
      </c>
      <c r="C9" s="25" t="s">
        <v>62</v>
      </c>
      <c r="D9" s="26" t="s">
        <v>63</v>
      </c>
      <c r="E9" s="27" t="s">
        <v>64</v>
      </c>
      <c r="F9" s="28">
        <v>952</v>
      </c>
      <c r="G9" s="29">
        <v>38084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-13</v>
      </c>
      <c r="J9" s="31" t="str">
        <f>LOOKUP(I9,[1]Paramètres!$A$1:$B$20)</f>
        <v>M2</v>
      </c>
      <c r="K9" s="31">
        <f t="shared" si="0"/>
        <v>9</v>
      </c>
      <c r="L9" s="32" t="s">
        <v>31</v>
      </c>
      <c r="M9" s="32" t="s">
        <v>65</v>
      </c>
      <c r="N9" s="32">
        <v>0</v>
      </c>
      <c r="O9" s="32">
        <v>0</v>
      </c>
      <c r="P9" s="33" t="str">
        <f t="shared" si="1"/>
        <v>54E</v>
      </c>
      <c r="Q9" s="34">
        <f t="shared" si="2"/>
        <v>5000000000</v>
      </c>
      <c r="R9" s="34">
        <f t="shared" si="2"/>
        <v>400000000</v>
      </c>
      <c r="S9" s="34">
        <f t="shared" si="2"/>
        <v>0</v>
      </c>
      <c r="T9" s="34">
        <f t="shared" si="2"/>
        <v>0</v>
      </c>
      <c r="U9" s="34">
        <f t="shared" si="3"/>
        <v>5400000000</v>
      </c>
      <c r="V9" s="35" t="str">
        <f t="shared" si="4"/>
        <v>54E</v>
      </c>
      <c r="W9" s="36">
        <f t="shared" si="5"/>
        <v>0</v>
      </c>
      <c r="X9" s="35" t="str">
        <f t="shared" si="6"/>
        <v>54E</v>
      </c>
      <c r="Y9" s="36">
        <f t="shared" si="7"/>
        <v>0</v>
      </c>
      <c r="Z9" s="31" t="str">
        <f ca="1">LOOKUP(I9,[1]Paramètres!$A$1:$A$20,[1]Paramètres!$C$1:$C$21)</f>
        <v>-13</v>
      </c>
      <c r="AA9" s="14" t="s">
        <v>34</v>
      </c>
      <c r="AB9" s="37" t="s">
        <v>299</v>
      </c>
      <c r="AC9" s="38"/>
      <c r="AD9" s="38" t="str">
        <f>IF(ISNA(VLOOKUP(D9,'[1]Liste en forme Garçons'!$C:$C,1,FALSE)),"","*")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42" customFormat="1" x14ac:dyDescent="0.35">
      <c r="A10" s="24">
        <v>4</v>
      </c>
      <c r="B10" s="25" t="s">
        <v>90</v>
      </c>
      <c r="C10" s="25" t="s">
        <v>91</v>
      </c>
      <c r="D10" s="26" t="s">
        <v>92</v>
      </c>
      <c r="E10" s="27" t="s">
        <v>38</v>
      </c>
      <c r="F10" s="28">
        <v>889</v>
      </c>
      <c r="G10" s="29">
        <v>38105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-13</v>
      </c>
      <c r="J10" s="31" t="str">
        <f>LOOKUP(I10,[1]Paramètres!$A$1:$B$20)</f>
        <v>M2</v>
      </c>
      <c r="K10" s="31">
        <f t="shared" si="0"/>
        <v>8</v>
      </c>
      <c r="L10" s="14" t="s">
        <v>88</v>
      </c>
      <c r="M10" s="14" t="s">
        <v>60</v>
      </c>
      <c r="N10" s="14" t="s">
        <v>80</v>
      </c>
      <c r="O10" s="14" t="s">
        <v>65</v>
      </c>
      <c r="P10" s="33" t="str">
        <f t="shared" si="1"/>
        <v>15E65F</v>
      </c>
      <c r="Q10" s="34">
        <f t="shared" si="2"/>
        <v>65000000</v>
      </c>
      <c r="R10" s="34">
        <f t="shared" si="2"/>
        <v>100000000</v>
      </c>
      <c r="S10" s="34">
        <f t="shared" si="2"/>
        <v>1000000000</v>
      </c>
      <c r="T10" s="34">
        <f t="shared" si="2"/>
        <v>400000000</v>
      </c>
      <c r="U10" s="34">
        <f t="shared" si="3"/>
        <v>1565000000</v>
      </c>
      <c r="V10" s="35" t="str">
        <f t="shared" si="4"/>
        <v>15E</v>
      </c>
      <c r="W10" s="36">
        <f t="shared" si="5"/>
        <v>65000000</v>
      </c>
      <c r="X10" s="35" t="str">
        <f t="shared" si="6"/>
        <v>15E65F</v>
      </c>
      <c r="Y10" s="36">
        <f t="shared" si="7"/>
        <v>0</v>
      </c>
      <c r="Z10" s="31" t="str">
        <f ca="1">LOOKUP(I10,[1]Paramètres!$A$1:$A$20,[1]Paramètres!$C$1:$C$21)</f>
        <v>-13</v>
      </c>
      <c r="AA10" s="14" t="s">
        <v>34</v>
      </c>
      <c r="AB10" s="37" t="s">
        <v>299</v>
      </c>
      <c r="AC10" s="3"/>
      <c r="AD10" s="38" t="str">
        <f>IF(ISNA(VLOOKUP(D10,'[1]Liste en forme Garçons'!$C:$C,1,FALSE)),"","*")</f>
        <v>*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8" s="39" customFormat="1" x14ac:dyDescent="0.35">
      <c r="A11" s="24">
        <v>5</v>
      </c>
      <c r="B11" s="25" t="s">
        <v>300</v>
      </c>
      <c r="C11" s="25" t="s">
        <v>301</v>
      </c>
      <c r="D11" s="26" t="s">
        <v>302</v>
      </c>
      <c r="E11" s="27" t="s">
        <v>108</v>
      </c>
      <c r="F11" s="28">
        <v>711</v>
      </c>
      <c r="G11" s="29">
        <v>38551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-12</v>
      </c>
      <c r="J11" s="31" t="str">
        <f>LOOKUP(I11,[1]Paramètres!$A$1:$B$20)</f>
        <v>M1</v>
      </c>
      <c r="K11" s="31">
        <f t="shared" si="0"/>
        <v>7</v>
      </c>
      <c r="L11" s="32" t="s">
        <v>119</v>
      </c>
      <c r="M11" s="32" t="s">
        <v>104</v>
      </c>
      <c r="N11" s="32" t="s">
        <v>119</v>
      </c>
      <c r="O11" s="32" t="s">
        <v>114</v>
      </c>
      <c r="P11" s="33" t="str">
        <f t="shared" si="1"/>
        <v>1E15F</v>
      </c>
      <c r="Q11" s="34">
        <f t="shared" si="2"/>
        <v>35000000</v>
      </c>
      <c r="R11" s="34">
        <f t="shared" si="2"/>
        <v>20000000</v>
      </c>
      <c r="S11" s="34">
        <f t="shared" si="2"/>
        <v>35000000</v>
      </c>
      <c r="T11" s="34">
        <f t="shared" si="2"/>
        <v>25000000</v>
      </c>
      <c r="U11" s="34">
        <f t="shared" si="3"/>
        <v>115000000</v>
      </c>
      <c r="V11" s="35" t="str">
        <f t="shared" si="4"/>
        <v>1E</v>
      </c>
      <c r="W11" s="36">
        <f t="shared" si="5"/>
        <v>15000000</v>
      </c>
      <c r="X11" s="35" t="str">
        <f t="shared" si="6"/>
        <v>1E15F</v>
      </c>
      <c r="Y11" s="36">
        <f t="shared" si="7"/>
        <v>0</v>
      </c>
      <c r="Z11" s="31" t="str">
        <f ca="1">LOOKUP(I11,[1]Paramètres!$A$1:$A$20,[1]Paramètres!$C$1:$C$21)</f>
        <v>-13</v>
      </c>
      <c r="AA11" s="14" t="s">
        <v>34</v>
      </c>
      <c r="AB11" s="37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303</v>
      </c>
      <c r="C12" s="25" t="s">
        <v>304</v>
      </c>
      <c r="D12" s="26" t="s">
        <v>305</v>
      </c>
      <c r="E12" s="27" t="s">
        <v>79</v>
      </c>
      <c r="F12" s="28">
        <v>620</v>
      </c>
      <c r="G12" s="29">
        <v>38212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-13</v>
      </c>
      <c r="J12" s="31" t="str">
        <f>LOOKUP(I12,[1]Paramètres!$A$1:$B$20)</f>
        <v>M2</v>
      </c>
      <c r="K12" s="31">
        <f t="shared" si="0"/>
        <v>6</v>
      </c>
      <c r="L12" s="32" t="s">
        <v>163</v>
      </c>
      <c r="M12" s="32" t="s">
        <v>138</v>
      </c>
      <c r="N12" s="32" t="s">
        <v>114</v>
      </c>
      <c r="O12" s="32" t="s">
        <v>88</v>
      </c>
      <c r="P12" s="33" t="str">
        <f t="shared" si="1"/>
        <v>1E80G</v>
      </c>
      <c r="Q12" s="34">
        <f t="shared" si="2"/>
        <v>800000</v>
      </c>
      <c r="R12" s="34">
        <f t="shared" si="2"/>
        <v>10000000</v>
      </c>
      <c r="S12" s="34">
        <f t="shared" si="2"/>
        <v>25000000</v>
      </c>
      <c r="T12" s="34">
        <f t="shared" si="2"/>
        <v>65000000</v>
      </c>
      <c r="U12" s="34">
        <f t="shared" si="3"/>
        <v>100800000</v>
      </c>
      <c r="V12" s="35" t="str">
        <f t="shared" si="4"/>
        <v>1E</v>
      </c>
      <c r="W12" s="36">
        <f t="shared" si="5"/>
        <v>800000</v>
      </c>
      <c r="X12" s="35" t="str">
        <f t="shared" si="6"/>
        <v>1E80G</v>
      </c>
      <c r="Y12" s="36">
        <f t="shared" si="7"/>
        <v>0</v>
      </c>
      <c r="Z12" s="31" t="str">
        <f ca="1">LOOKUP(I12,[1]Paramètres!$A$1:$A$20,[1]Paramètres!$C$1:$C$21)</f>
        <v>-13</v>
      </c>
      <c r="AA12" s="14" t="s">
        <v>34</v>
      </c>
      <c r="AB12" s="37"/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" customFormat="1" x14ac:dyDescent="0.35">
      <c r="A13" s="24">
        <v>7</v>
      </c>
      <c r="B13" s="25" t="s">
        <v>306</v>
      </c>
      <c r="C13" s="25" t="s">
        <v>307</v>
      </c>
      <c r="D13" s="26" t="s">
        <v>308</v>
      </c>
      <c r="E13" s="27" t="s">
        <v>64</v>
      </c>
      <c r="F13" s="28">
        <v>719</v>
      </c>
      <c r="G13" s="29">
        <v>38057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-13</v>
      </c>
      <c r="J13" s="31" t="str">
        <f>LOOKUP(I13,[1]Paramètres!$A$1:$B$20)</f>
        <v>M2</v>
      </c>
      <c r="K13" s="31">
        <f t="shared" si="0"/>
        <v>7</v>
      </c>
      <c r="L13" s="32" t="s">
        <v>150</v>
      </c>
      <c r="M13" s="32" t="s">
        <v>71</v>
      </c>
      <c r="N13" s="32">
        <v>0</v>
      </c>
      <c r="O13" s="32">
        <v>0</v>
      </c>
      <c r="P13" s="33" t="str">
        <f t="shared" si="1"/>
        <v>41F</v>
      </c>
      <c r="Q13" s="34">
        <f t="shared" si="2"/>
        <v>1000000</v>
      </c>
      <c r="R13" s="34">
        <f t="shared" si="2"/>
        <v>40000000</v>
      </c>
      <c r="S13" s="34">
        <f t="shared" si="2"/>
        <v>0</v>
      </c>
      <c r="T13" s="34">
        <f t="shared" si="2"/>
        <v>0</v>
      </c>
      <c r="U13" s="34">
        <f t="shared" si="3"/>
        <v>41000000</v>
      </c>
      <c r="V13" s="35" t="str">
        <f t="shared" si="4"/>
        <v>41F</v>
      </c>
      <c r="W13" s="36">
        <f t="shared" si="5"/>
        <v>0</v>
      </c>
      <c r="X13" s="35" t="str">
        <f t="shared" si="6"/>
        <v>41F</v>
      </c>
      <c r="Y13" s="36">
        <f t="shared" si="7"/>
        <v>0</v>
      </c>
      <c r="Z13" s="31" t="str">
        <f ca="1">LOOKUP(I13,[1]Paramètres!$A$1:$A$20,[1]Paramètres!$C$1:$C$21)</f>
        <v>-13</v>
      </c>
      <c r="AA13" s="14" t="s">
        <v>34</v>
      </c>
      <c r="AB13" s="37"/>
      <c r="AC13" s="38"/>
      <c r="AD13" s="38" t="str">
        <f>IF(ISNA(VLOOKUP(D13,'[1]Liste en forme Garçons'!$C:$C,1,FALSE)),"","*")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8" s="39" customFormat="1" x14ac:dyDescent="0.35">
      <c r="A14" s="24">
        <v>8</v>
      </c>
      <c r="B14" s="25" t="s">
        <v>76</v>
      </c>
      <c r="C14" s="25" t="s">
        <v>309</v>
      </c>
      <c r="D14" s="53" t="s">
        <v>310</v>
      </c>
      <c r="E14" s="45" t="s">
        <v>311</v>
      </c>
      <c r="F14" s="28">
        <v>628</v>
      </c>
      <c r="G14" s="29">
        <v>38009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-13</v>
      </c>
      <c r="J14" s="31" t="str">
        <f>LOOKUP(I14,[1]Paramètres!$A$1:$B$20)</f>
        <v>M2</v>
      </c>
      <c r="K14" s="31">
        <f t="shared" si="0"/>
        <v>6</v>
      </c>
      <c r="L14" s="32" t="s">
        <v>312</v>
      </c>
      <c r="M14" s="32" t="s">
        <v>163</v>
      </c>
      <c r="N14" s="32" t="s">
        <v>138</v>
      </c>
      <c r="O14" s="32" t="s">
        <v>138</v>
      </c>
      <c r="P14" s="33" t="str">
        <f t="shared" si="1"/>
        <v>31F80G</v>
      </c>
      <c r="Q14" s="34">
        <f t="shared" si="2"/>
        <v>11000000</v>
      </c>
      <c r="R14" s="34">
        <f t="shared" si="2"/>
        <v>800000</v>
      </c>
      <c r="S14" s="34">
        <f t="shared" si="2"/>
        <v>10000000</v>
      </c>
      <c r="T14" s="34">
        <f t="shared" si="2"/>
        <v>10000000</v>
      </c>
      <c r="U14" s="34">
        <f t="shared" si="3"/>
        <v>31800000</v>
      </c>
      <c r="V14" s="35" t="str">
        <f t="shared" si="4"/>
        <v>31F</v>
      </c>
      <c r="W14" s="36">
        <f t="shared" si="5"/>
        <v>800000</v>
      </c>
      <c r="X14" s="35" t="str">
        <f t="shared" si="6"/>
        <v>31F80G</v>
      </c>
      <c r="Y14" s="36">
        <f t="shared" si="7"/>
        <v>0</v>
      </c>
      <c r="Z14" s="31" t="str">
        <f ca="1">LOOKUP(I14,[1]Paramètres!$A$1:$A$20,[1]Paramètres!$C$1:$C$21)</f>
        <v>-13</v>
      </c>
      <c r="AA14" s="14" t="s">
        <v>34</v>
      </c>
      <c r="AB14" s="37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43" customFormat="1" x14ac:dyDescent="0.35">
      <c r="A15" s="24">
        <v>9</v>
      </c>
      <c r="B15" s="25" t="s">
        <v>313</v>
      </c>
      <c r="C15" s="25" t="s">
        <v>314</v>
      </c>
      <c r="D15" s="26" t="s">
        <v>315</v>
      </c>
      <c r="E15" s="27" t="s">
        <v>79</v>
      </c>
      <c r="F15" s="28">
        <v>666</v>
      </c>
      <c r="G15" s="29">
        <v>38560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-12</v>
      </c>
      <c r="J15" s="31" t="str">
        <f>LOOKUP(I15,[1]Paramètres!$A$1:$B$20)</f>
        <v>M1</v>
      </c>
      <c r="K15" s="31">
        <f t="shared" si="0"/>
        <v>6</v>
      </c>
      <c r="L15" s="32" t="s">
        <v>209</v>
      </c>
      <c r="M15" s="32" t="s">
        <v>150</v>
      </c>
      <c r="N15" s="32" t="s">
        <v>123</v>
      </c>
      <c r="O15" s="32" t="s">
        <v>123</v>
      </c>
      <c r="P15" s="33" t="str">
        <f t="shared" si="1"/>
        <v>31F65G</v>
      </c>
      <c r="Q15" s="34">
        <f t="shared" si="2"/>
        <v>650000</v>
      </c>
      <c r="R15" s="34">
        <f t="shared" si="2"/>
        <v>1000000</v>
      </c>
      <c r="S15" s="34">
        <f t="shared" si="2"/>
        <v>15000000</v>
      </c>
      <c r="T15" s="34">
        <f t="shared" si="2"/>
        <v>15000000</v>
      </c>
      <c r="U15" s="34">
        <f t="shared" si="3"/>
        <v>31650000</v>
      </c>
      <c r="V15" s="35" t="str">
        <f t="shared" si="4"/>
        <v>31F</v>
      </c>
      <c r="W15" s="36">
        <f t="shared" si="5"/>
        <v>650000</v>
      </c>
      <c r="X15" s="35" t="str">
        <f t="shared" si="6"/>
        <v>31F65G</v>
      </c>
      <c r="Y15" s="36">
        <f t="shared" si="7"/>
        <v>0</v>
      </c>
      <c r="Z15" s="31" t="str">
        <f ca="1">LOOKUP(I15,[1]Paramètres!$A$1:$A$20,[1]Paramètres!$C$1:$C$21)</f>
        <v>-13</v>
      </c>
      <c r="AA15" s="14" t="s">
        <v>34</v>
      </c>
      <c r="AB15" s="37"/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8" s="39" customFormat="1" x14ac:dyDescent="0.35">
      <c r="A16" s="24">
        <v>10</v>
      </c>
      <c r="B16" s="25" t="s">
        <v>316</v>
      </c>
      <c r="C16" s="25" t="s">
        <v>317</v>
      </c>
      <c r="D16" s="26" t="s">
        <v>318</v>
      </c>
      <c r="E16" s="27" t="s">
        <v>64</v>
      </c>
      <c r="F16" s="28">
        <v>601</v>
      </c>
      <c r="G16" s="29">
        <v>38687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-12</v>
      </c>
      <c r="J16" s="31" t="str">
        <f>LOOKUP(I16,[1]Paramètres!$A$1:$B$20)</f>
        <v>M1</v>
      </c>
      <c r="K16" s="31">
        <f t="shared" si="0"/>
        <v>6</v>
      </c>
      <c r="L16" s="14" t="s">
        <v>319</v>
      </c>
      <c r="M16" s="14" t="s">
        <v>175</v>
      </c>
      <c r="N16" s="14" t="s">
        <v>163</v>
      </c>
      <c r="O16" s="14" t="s">
        <v>127</v>
      </c>
      <c r="P16" s="33" t="str">
        <f t="shared" si="1"/>
        <v>25F80G</v>
      </c>
      <c r="Q16" s="34">
        <f t="shared" si="2"/>
        <v>16000000</v>
      </c>
      <c r="R16" s="34">
        <f t="shared" si="2"/>
        <v>4000000</v>
      </c>
      <c r="S16" s="34">
        <f t="shared" si="2"/>
        <v>800000</v>
      </c>
      <c r="T16" s="34">
        <f t="shared" si="2"/>
        <v>5000000</v>
      </c>
      <c r="U16" s="34">
        <f t="shared" si="3"/>
        <v>25800000</v>
      </c>
      <c r="V16" s="35" t="str">
        <f t="shared" si="4"/>
        <v>25F</v>
      </c>
      <c r="W16" s="36">
        <f t="shared" si="5"/>
        <v>800000</v>
      </c>
      <c r="X16" s="35" t="str">
        <f t="shared" si="6"/>
        <v>25F80G</v>
      </c>
      <c r="Y16" s="36">
        <f t="shared" si="7"/>
        <v>0</v>
      </c>
      <c r="Z16" s="31" t="str">
        <f ca="1">LOOKUP(I16,[1]Paramètres!$A$1:$A$20,[1]Paramètres!$C$1:$C$21)</f>
        <v>-13</v>
      </c>
      <c r="AA16" s="14" t="s">
        <v>34</v>
      </c>
      <c r="AB16" s="37"/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41" customFormat="1" x14ac:dyDescent="0.35">
      <c r="A17" s="24">
        <v>11</v>
      </c>
      <c r="B17" s="25" t="s">
        <v>275</v>
      </c>
      <c r="C17" s="25" t="s">
        <v>27</v>
      </c>
      <c r="D17" s="26" t="s">
        <v>320</v>
      </c>
      <c r="E17" s="27" t="s">
        <v>29</v>
      </c>
      <c r="F17" s="28">
        <v>698</v>
      </c>
      <c r="G17" s="29">
        <v>38743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-11</v>
      </c>
      <c r="J17" s="31" t="str">
        <f>LOOKUP(I17,[1]Paramètres!$A$1:$B$20)</f>
        <v>B2</v>
      </c>
      <c r="K17" s="31">
        <f t="shared" si="0"/>
        <v>6</v>
      </c>
      <c r="L17" s="14" t="s">
        <v>127</v>
      </c>
      <c r="M17" s="32" t="s">
        <v>150</v>
      </c>
      <c r="N17" s="14" t="s">
        <v>138</v>
      </c>
      <c r="O17" s="14" t="s">
        <v>150</v>
      </c>
      <c r="P17" s="33" t="str">
        <f t="shared" si="1"/>
        <v>17F</v>
      </c>
      <c r="Q17" s="34">
        <f t="shared" si="2"/>
        <v>5000000</v>
      </c>
      <c r="R17" s="34">
        <f t="shared" si="2"/>
        <v>1000000</v>
      </c>
      <c r="S17" s="34">
        <f t="shared" si="2"/>
        <v>10000000</v>
      </c>
      <c r="T17" s="34">
        <f t="shared" si="2"/>
        <v>1000000</v>
      </c>
      <c r="U17" s="34">
        <f t="shared" si="3"/>
        <v>17000000</v>
      </c>
      <c r="V17" s="35" t="str">
        <f t="shared" si="4"/>
        <v>17F</v>
      </c>
      <c r="W17" s="36">
        <f t="shared" si="5"/>
        <v>0</v>
      </c>
      <c r="X17" s="35" t="str">
        <f t="shared" si="6"/>
        <v>17F</v>
      </c>
      <c r="Y17" s="36">
        <f t="shared" si="7"/>
        <v>0</v>
      </c>
      <c r="Z17" s="31" t="str">
        <f ca="1">LOOKUP(I17,[1]Paramètres!$A$1:$A$20,[1]Paramètres!$C$1:$C$21)</f>
        <v>-11</v>
      </c>
      <c r="AA17" s="14" t="s">
        <v>34</v>
      </c>
      <c r="AB17" s="40" t="s">
        <v>321</v>
      </c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46" customFormat="1" x14ac:dyDescent="0.35">
      <c r="A18" s="24">
        <v>12</v>
      </c>
      <c r="B18" s="25" t="s">
        <v>303</v>
      </c>
      <c r="C18" s="25" t="s">
        <v>322</v>
      </c>
      <c r="D18" s="26" t="s">
        <v>323</v>
      </c>
      <c r="E18" s="27" t="s">
        <v>56</v>
      </c>
      <c r="F18" s="28">
        <v>668</v>
      </c>
      <c r="G18" s="29">
        <v>38657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-12</v>
      </c>
      <c r="J18" s="31" t="str">
        <f>LOOKUP(I18,[1]Paramètres!$A$1:$B$20)</f>
        <v>M1</v>
      </c>
      <c r="K18" s="31">
        <f t="shared" si="0"/>
        <v>6</v>
      </c>
      <c r="L18" s="14" t="s">
        <v>324</v>
      </c>
      <c r="M18" s="14" t="s">
        <v>163</v>
      </c>
      <c r="N18" s="14">
        <v>0</v>
      </c>
      <c r="O18" s="14">
        <v>0</v>
      </c>
      <c r="P18" s="33" t="str">
        <f t="shared" si="1"/>
        <v>13F80G</v>
      </c>
      <c r="Q18" s="34">
        <f t="shared" si="2"/>
        <v>13000000</v>
      </c>
      <c r="R18" s="34">
        <f t="shared" si="2"/>
        <v>800000</v>
      </c>
      <c r="S18" s="34">
        <f t="shared" si="2"/>
        <v>0</v>
      </c>
      <c r="T18" s="34">
        <f t="shared" si="2"/>
        <v>0</v>
      </c>
      <c r="U18" s="34">
        <f t="shared" si="3"/>
        <v>13800000</v>
      </c>
      <c r="V18" s="35" t="str">
        <f t="shared" si="4"/>
        <v>13F</v>
      </c>
      <c r="W18" s="36">
        <f t="shared" si="5"/>
        <v>800000</v>
      </c>
      <c r="X18" s="35" t="str">
        <f t="shared" si="6"/>
        <v>13F80G</v>
      </c>
      <c r="Y18" s="36">
        <f t="shared" si="7"/>
        <v>0</v>
      </c>
      <c r="Z18" s="31" t="str">
        <f ca="1">LOOKUP(I18,[1]Paramètres!$A$1:$A$20,[1]Paramètres!$C$1:$C$21)</f>
        <v>-13</v>
      </c>
      <c r="AA18" s="14" t="s">
        <v>34</v>
      </c>
      <c r="AB18" s="37"/>
      <c r="AC18" s="3"/>
      <c r="AD18" s="38" t="str">
        <f>IF(ISNA(VLOOKUP(D18,'[1]Liste en forme Garçons'!$C:$C,1,FALSE)),"","*")</f>
        <v>*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39" customFormat="1" x14ac:dyDescent="0.35">
      <c r="A19" s="24">
        <v>13</v>
      </c>
      <c r="B19" s="25" t="s">
        <v>325</v>
      </c>
      <c r="C19" s="25" t="s">
        <v>326</v>
      </c>
      <c r="D19" s="26" t="s">
        <v>327</v>
      </c>
      <c r="E19" s="27" t="s">
        <v>108</v>
      </c>
      <c r="F19" s="28">
        <v>590</v>
      </c>
      <c r="G19" s="29">
        <v>38532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-12</v>
      </c>
      <c r="J19" s="31" t="str">
        <f>LOOKUP(I19,[1]Paramètres!$A$1:$B$20)</f>
        <v>M1</v>
      </c>
      <c r="K19" s="31">
        <f t="shared" si="0"/>
        <v>5</v>
      </c>
      <c r="L19" s="14" t="s">
        <v>150</v>
      </c>
      <c r="M19" s="14" t="s">
        <v>171</v>
      </c>
      <c r="N19" s="14" t="s">
        <v>187</v>
      </c>
      <c r="O19" s="14">
        <v>0</v>
      </c>
      <c r="P19" s="33" t="str">
        <f t="shared" si="1"/>
        <v>8F50G</v>
      </c>
      <c r="Q19" s="34">
        <f t="shared" si="2"/>
        <v>1000000</v>
      </c>
      <c r="R19" s="34">
        <f t="shared" si="2"/>
        <v>7000000</v>
      </c>
      <c r="S19" s="34">
        <f t="shared" si="2"/>
        <v>500000</v>
      </c>
      <c r="T19" s="34">
        <f t="shared" si="2"/>
        <v>0</v>
      </c>
      <c r="U19" s="34">
        <f t="shared" si="3"/>
        <v>8500000</v>
      </c>
      <c r="V19" s="35" t="str">
        <f t="shared" si="4"/>
        <v>8F</v>
      </c>
      <c r="W19" s="36">
        <f t="shared" si="5"/>
        <v>500000</v>
      </c>
      <c r="X19" s="35" t="str">
        <f t="shared" si="6"/>
        <v>8F50G</v>
      </c>
      <c r="Y19" s="36">
        <f t="shared" si="7"/>
        <v>0</v>
      </c>
      <c r="Z19" s="31" t="str">
        <f ca="1">LOOKUP(I19,[1]Paramètres!$A$1:$A$20,[1]Paramètres!$C$1:$C$21)</f>
        <v>-13</v>
      </c>
      <c r="AA19" s="14" t="s">
        <v>34</v>
      </c>
      <c r="AB19" s="37"/>
      <c r="AC19" s="38"/>
      <c r="AD19" s="38" t="str">
        <f>IF(ISNA(VLOOKUP(D19,'[1]Liste en forme Garçons'!$C:$C,1,FALSE)),"","*")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x14ac:dyDescent="0.35">
      <c r="A20" s="24">
        <v>14</v>
      </c>
      <c r="B20" s="25" t="s">
        <v>328</v>
      </c>
      <c r="C20" s="25" t="s">
        <v>329</v>
      </c>
      <c r="D20" s="26" t="s">
        <v>330</v>
      </c>
      <c r="E20" s="27" t="s">
        <v>103</v>
      </c>
      <c r="F20" s="28">
        <v>567</v>
      </c>
      <c r="G20" s="29">
        <v>38267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-13</v>
      </c>
      <c r="J20" s="31" t="str">
        <f>LOOKUP(I20,[1]Paramètres!$A$1:$B$20)</f>
        <v>M2</v>
      </c>
      <c r="K20" s="31">
        <f t="shared" si="0"/>
        <v>5</v>
      </c>
      <c r="L20" s="32" t="s">
        <v>253</v>
      </c>
      <c r="M20" s="32" t="s">
        <v>181</v>
      </c>
      <c r="N20" s="32" t="s">
        <v>150</v>
      </c>
      <c r="O20" s="32" t="s">
        <v>175</v>
      </c>
      <c r="P20" s="33" t="str">
        <f t="shared" si="1"/>
        <v>5F1G50H</v>
      </c>
      <c r="Q20" s="34">
        <f t="shared" si="2"/>
        <v>5000</v>
      </c>
      <c r="R20" s="34">
        <f t="shared" si="2"/>
        <v>10000</v>
      </c>
      <c r="S20" s="34">
        <f t="shared" si="2"/>
        <v>1000000</v>
      </c>
      <c r="T20" s="34">
        <f t="shared" si="2"/>
        <v>4000000</v>
      </c>
      <c r="U20" s="34">
        <f t="shared" si="3"/>
        <v>5015000</v>
      </c>
      <c r="V20" s="35" t="str">
        <f t="shared" si="4"/>
        <v>5F</v>
      </c>
      <c r="W20" s="36">
        <f t="shared" si="5"/>
        <v>15000</v>
      </c>
      <c r="X20" s="35" t="str">
        <f t="shared" si="6"/>
        <v>5F1G</v>
      </c>
      <c r="Y20" s="36">
        <f t="shared" si="7"/>
        <v>5000</v>
      </c>
      <c r="Z20" s="31" t="str">
        <f ca="1">LOOKUP(I20,[1]Paramètres!$A$1:$A$20,[1]Paramètres!$C$1:$C$21)</f>
        <v>-13</v>
      </c>
      <c r="AA20" s="14" t="s">
        <v>34</v>
      </c>
      <c r="AB20" s="37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210</v>
      </c>
      <c r="C21" s="25" t="s">
        <v>331</v>
      </c>
      <c r="D21" s="26" t="s">
        <v>332</v>
      </c>
      <c r="E21" s="27" t="s">
        <v>108</v>
      </c>
      <c r="F21" s="28">
        <v>608</v>
      </c>
      <c r="G21" s="29">
        <v>38510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-12</v>
      </c>
      <c r="J21" s="31" t="str">
        <f>LOOKUP(I21,[1]Paramètres!$A$1:$B$20)</f>
        <v>M1</v>
      </c>
      <c r="K21" s="31">
        <f t="shared" si="0"/>
        <v>6</v>
      </c>
      <c r="L21" s="32" t="s">
        <v>209</v>
      </c>
      <c r="M21" s="32" t="s">
        <v>209</v>
      </c>
      <c r="N21" s="14" t="s">
        <v>163</v>
      </c>
      <c r="O21" s="14" t="s">
        <v>209</v>
      </c>
      <c r="P21" s="33" t="str">
        <f t="shared" si="1"/>
        <v>2F75G</v>
      </c>
      <c r="Q21" s="34">
        <f t="shared" si="2"/>
        <v>650000</v>
      </c>
      <c r="R21" s="34">
        <f t="shared" si="2"/>
        <v>650000</v>
      </c>
      <c r="S21" s="34">
        <f t="shared" si="2"/>
        <v>800000</v>
      </c>
      <c r="T21" s="34">
        <f t="shared" si="2"/>
        <v>650000</v>
      </c>
      <c r="U21" s="34">
        <f t="shared" si="3"/>
        <v>2750000</v>
      </c>
      <c r="V21" s="35" t="str">
        <f t="shared" si="4"/>
        <v>2F</v>
      </c>
      <c r="W21" s="36">
        <f t="shared" si="5"/>
        <v>750000</v>
      </c>
      <c r="X21" s="35" t="str">
        <f t="shared" si="6"/>
        <v>2F75G</v>
      </c>
      <c r="Y21" s="36">
        <f t="shared" si="7"/>
        <v>0</v>
      </c>
      <c r="Z21" s="31" t="str">
        <f ca="1">LOOKUP(I21,[1]Paramètres!$A$1:$A$20,[1]Paramètres!$C$1:$C$21)</f>
        <v>-13</v>
      </c>
      <c r="AA21" s="14" t="s">
        <v>34</v>
      </c>
      <c r="AB21" s="37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24">
        <v>16</v>
      </c>
      <c r="B22" s="25" t="s">
        <v>333</v>
      </c>
      <c r="C22" s="25" t="s">
        <v>334</v>
      </c>
      <c r="D22" s="53" t="s">
        <v>335</v>
      </c>
      <c r="E22" s="45" t="s">
        <v>103</v>
      </c>
      <c r="F22" s="28">
        <v>624</v>
      </c>
      <c r="G22" s="29">
        <v>38811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-11</v>
      </c>
      <c r="J22" s="31" t="str">
        <f>LOOKUP(I22,[1]Paramètres!$A$1:$B$20)</f>
        <v>B2</v>
      </c>
      <c r="K22" s="31">
        <f t="shared" si="0"/>
        <v>6</v>
      </c>
      <c r="L22" s="32" t="s">
        <v>163</v>
      </c>
      <c r="M22" s="32" t="s">
        <v>209</v>
      </c>
      <c r="N22" s="32" t="s">
        <v>200</v>
      </c>
      <c r="O22" s="32" t="s">
        <v>209</v>
      </c>
      <c r="P22" s="33" t="str">
        <f t="shared" si="1"/>
        <v>2F50G</v>
      </c>
      <c r="Q22" s="34">
        <f t="shared" si="2"/>
        <v>800000</v>
      </c>
      <c r="R22" s="34">
        <f t="shared" si="2"/>
        <v>650000</v>
      </c>
      <c r="S22" s="34">
        <f t="shared" si="2"/>
        <v>400000</v>
      </c>
      <c r="T22" s="34">
        <f t="shared" si="2"/>
        <v>650000</v>
      </c>
      <c r="U22" s="34">
        <f t="shared" si="3"/>
        <v>2500000</v>
      </c>
      <c r="V22" s="35" t="str">
        <f t="shared" si="4"/>
        <v>2F</v>
      </c>
      <c r="W22" s="36">
        <f t="shared" si="5"/>
        <v>500000</v>
      </c>
      <c r="X22" s="35" t="str">
        <f t="shared" si="6"/>
        <v>2F50G</v>
      </c>
      <c r="Y22" s="36">
        <f t="shared" si="7"/>
        <v>0</v>
      </c>
      <c r="Z22" s="31" t="str">
        <f ca="1">LOOKUP(I22,[1]Paramètres!$A$1:$A$20,[1]Paramètres!$C$1:$C$21)</f>
        <v>-11</v>
      </c>
      <c r="AA22" s="14" t="s">
        <v>34</v>
      </c>
      <c r="AB22" s="69" t="s">
        <v>321</v>
      </c>
      <c r="AC22" s="38"/>
      <c r="AD22" s="38" t="str">
        <f>IF(ISNA(VLOOKUP(D22,'[1]Liste en forme Garçons'!$C:$C,1,FALSE)),"","*")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4" spans="1:46" s="39" customFormat="1" x14ac:dyDescent="0.35">
      <c r="A24" s="48">
        <v>17</v>
      </c>
      <c r="B24" s="25" t="s">
        <v>336</v>
      </c>
      <c r="C24" s="25" t="s">
        <v>337</v>
      </c>
      <c r="D24" s="26" t="s">
        <v>338</v>
      </c>
      <c r="E24" s="27" t="s">
        <v>247</v>
      </c>
      <c r="F24" s="28">
        <v>589</v>
      </c>
      <c r="G24" s="29">
        <v>38236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-13</v>
      </c>
      <c r="J24" s="31" t="str">
        <f>LOOKUP(I24,[1]Paramètres!$A$1:$B$20)</f>
        <v>M2</v>
      </c>
      <c r="K24" s="31">
        <f t="shared" ref="K24:K71" si="8">INT(F24/100)</f>
        <v>5</v>
      </c>
      <c r="L24" s="32" t="s">
        <v>200</v>
      </c>
      <c r="M24" s="32" t="s">
        <v>200</v>
      </c>
      <c r="N24" s="14" t="s">
        <v>209</v>
      </c>
      <c r="O24" s="14" t="s">
        <v>150</v>
      </c>
      <c r="P24" s="33" t="str">
        <f t="shared" ref="P24:P71" si="9">IF(Y24&gt;0,CONCATENATE(X24,INT(Y24/POWER(10,INT(LOG10(Y24)/2)*2)),CHAR(73-INT(LOG10(Y24)/2))),X24)</f>
        <v>2F45G</v>
      </c>
      <c r="Q24" s="34">
        <f t="shared" ref="Q24:T71" si="10">POWER(10,(73-CODE(IF(OR(L24=0,L24="",L24="Ni"),"Z",RIGHT(UPPER(L24)))))*2)*IF(OR(L24=0,L24="",L24="Ni"),0,VALUE(LEFT(L24,LEN(L24)-1)))</f>
        <v>400000</v>
      </c>
      <c r="R24" s="34">
        <f t="shared" si="10"/>
        <v>400000</v>
      </c>
      <c r="S24" s="34">
        <f t="shared" si="10"/>
        <v>650000</v>
      </c>
      <c r="T24" s="34">
        <f t="shared" si="10"/>
        <v>1000000</v>
      </c>
      <c r="U24" s="34">
        <f t="shared" ref="U24:U71" si="11">Q24+R24+S24+T24</f>
        <v>2450000</v>
      </c>
      <c r="V24" s="35" t="str">
        <f t="shared" ref="V24:V71" si="12">IF(U24&gt;0,CONCATENATE(INT(U24/POWER(10,INT(MIN(LOG10(U24),16)/2)*2)),CHAR(73-INT(MIN(LOG10(U24),16)/2))),"0")</f>
        <v>2F</v>
      </c>
      <c r="W24" s="36">
        <f t="shared" ref="W24:W71" si="13">IF(U24&gt;0,U24-INT(U24/POWER(10,INT(MIN(LOG10(U24),16)/2)*2))*POWER(10,INT(MIN(LOG10(U24),16)/2)*2),0)</f>
        <v>450000</v>
      </c>
      <c r="X24" s="35" t="str">
        <f t="shared" ref="X24:X71" si="14">IF(W24&gt;0,CONCATENATE(V24,INT(W24/POWER(10,INT(LOG10(W24)/2)*2)),CHAR(73-INT(LOG10(W24)/2))),V24)</f>
        <v>2F45G</v>
      </c>
      <c r="Y24" s="36">
        <f t="shared" ref="Y24:Y71" si="15">IF(W24&gt;0,W24-INT(W24/POWER(10,INT(LOG10(W24)/2)*2))*POWER(10,INT(LOG10(W24)/2)*2),0)</f>
        <v>0</v>
      </c>
      <c r="Z24" s="31" t="str">
        <f ca="1">LOOKUP(I24,[1]Paramètres!$A$1:$A$20,[1]Paramètres!$C$1:$C$21)</f>
        <v>-13</v>
      </c>
      <c r="AA24" s="14" t="s">
        <v>34</v>
      </c>
      <c r="AB24" s="50"/>
      <c r="AC24" s="38"/>
      <c r="AD24" s="38" t="str">
        <f>IF(ISNA(VLOOKUP(D24,'[1]Liste en forme Garçons'!$C:$C,1,FALSE)),"","*")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x14ac:dyDescent="0.35">
      <c r="A25" s="48">
        <v>18</v>
      </c>
      <c r="B25" s="25" t="s">
        <v>339</v>
      </c>
      <c r="C25" s="25" t="s">
        <v>340</v>
      </c>
      <c r="D25" s="26" t="s">
        <v>341</v>
      </c>
      <c r="E25" s="27" t="s">
        <v>342</v>
      </c>
      <c r="F25" s="28">
        <v>514</v>
      </c>
      <c r="G25" s="29">
        <v>38397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-12</v>
      </c>
      <c r="J25" s="31" t="str">
        <f>LOOKUP(I25,[1]Paramètres!$A$1:$B$20)</f>
        <v>M1</v>
      </c>
      <c r="K25" s="31">
        <f t="shared" si="8"/>
        <v>5</v>
      </c>
      <c r="L25" s="32" t="s">
        <v>149</v>
      </c>
      <c r="M25" s="32" t="s">
        <v>187</v>
      </c>
      <c r="N25" s="32" t="s">
        <v>209</v>
      </c>
      <c r="O25" s="32" t="s">
        <v>150</v>
      </c>
      <c r="P25" s="33" t="str">
        <f t="shared" si="9"/>
        <v>2F15G</v>
      </c>
      <c r="Q25" s="34">
        <f t="shared" si="10"/>
        <v>0</v>
      </c>
      <c r="R25" s="34">
        <f t="shared" si="10"/>
        <v>500000</v>
      </c>
      <c r="S25" s="34">
        <f t="shared" si="10"/>
        <v>650000</v>
      </c>
      <c r="T25" s="34">
        <f t="shared" si="10"/>
        <v>1000000</v>
      </c>
      <c r="U25" s="34">
        <f t="shared" si="11"/>
        <v>2150000</v>
      </c>
      <c r="V25" s="35" t="str">
        <f t="shared" si="12"/>
        <v>2F</v>
      </c>
      <c r="W25" s="36">
        <f t="shared" si="13"/>
        <v>150000</v>
      </c>
      <c r="X25" s="35" t="str">
        <f t="shared" si="14"/>
        <v>2F15G</v>
      </c>
      <c r="Y25" s="36">
        <f t="shared" si="15"/>
        <v>0</v>
      </c>
      <c r="Z25" s="31" t="str">
        <f ca="1">LOOKUP(I25,[1]Paramètres!$A$1:$A$20,[1]Paramètres!$C$1:$C$21)</f>
        <v>-13</v>
      </c>
      <c r="AA25" s="14" t="s">
        <v>34</v>
      </c>
      <c r="AB25" s="37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x14ac:dyDescent="0.35">
      <c r="A26" s="48">
        <v>19</v>
      </c>
      <c r="B26" s="25" t="s">
        <v>325</v>
      </c>
      <c r="C26" s="25" t="s">
        <v>343</v>
      </c>
      <c r="D26" s="26" t="s">
        <v>344</v>
      </c>
      <c r="E26" s="27" t="s">
        <v>103</v>
      </c>
      <c r="F26" s="28">
        <v>523</v>
      </c>
      <c r="G26" s="29">
        <v>38075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-13</v>
      </c>
      <c r="J26" s="31" t="str">
        <f>LOOKUP(I26,[1]Paramètres!$A$1:$B$20)</f>
        <v>M2</v>
      </c>
      <c r="K26" s="31">
        <f t="shared" si="8"/>
        <v>5</v>
      </c>
      <c r="L26" s="32" t="s">
        <v>204</v>
      </c>
      <c r="M26" s="32" t="s">
        <v>213</v>
      </c>
      <c r="N26" s="14" t="s">
        <v>187</v>
      </c>
      <c r="O26" s="14" t="s">
        <v>163</v>
      </c>
      <c r="P26" s="33" t="str">
        <f t="shared" si="9"/>
        <v>1F90G</v>
      </c>
      <c r="Q26" s="34">
        <f t="shared" si="10"/>
        <v>350000</v>
      </c>
      <c r="R26" s="34">
        <f t="shared" si="10"/>
        <v>250000</v>
      </c>
      <c r="S26" s="34">
        <f t="shared" si="10"/>
        <v>500000</v>
      </c>
      <c r="T26" s="34">
        <f t="shared" si="10"/>
        <v>800000</v>
      </c>
      <c r="U26" s="34">
        <f t="shared" si="11"/>
        <v>1900000</v>
      </c>
      <c r="V26" s="35" t="str">
        <f t="shared" si="12"/>
        <v>1F</v>
      </c>
      <c r="W26" s="36">
        <f t="shared" si="13"/>
        <v>900000</v>
      </c>
      <c r="X26" s="35" t="str">
        <f t="shared" si="14"/>
        <v>1F90G</v>
      </c>
      <c r="Y26" s="36">
        <f t="shared" si="15"/>
        <v>0</v>
      </c>
      <c r="Z26" s="31" t="str">
        <f ca="1">LOOKUP(I26,[1]Paramètres!$A$1:$A$20,[1]Paramètres!$C$1:$C$21)</f>
        <v>-13</v>
      </c>
      <c r="AA26" s="14" t="s">
        <v>34</v>
      </c>
      <c r="AB26" s="37"/>
      <c r="AC26" s="38"/>
      <c r="AD26" s="38" t="str">
        <f>IF(ISNA(VLOOKUP(D26,'[1]Liste en forme Garçons'!$C:$C,1,FALSE)),"","*")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x14ac:dyDescent="0.35">
      <c r="A27" s="48">
        <v>20</v>
      </c>
      <c r="B27" s="25" t="s">
        <v>345</v>
      </c>
      <c r="C27" s="25" t="s">
        <v>346</v>
      </c>
      <c r="D27" s="26" t="s">
        <v>347</v>
      </c>
      <c r="E27" s="27" t="s">
        <v>103</v>
      </c>
      <c r="F27" s="28">
        <v>559</v>
      </c>
      <c r="G27" s="29">
        <v>38200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-13</v>
      </c>
      <c r="J27" s="31" t="str">
        <f>LOOKUP(I27,[1]Paramètres!$A$1:$B$20)</f>
        <v>M2</v>
      </c>
      <c r="K27" s="31">
        <f t="shared" si="8"/>
        <v>5</v>
      </c>
      <c r="L27" s="32" t="s">
        <v>187</v>
      </c>
      <c r="M27" s="32" t="s">
        <v>195</v>
      </c>
      <c r="N27" s="14" t="s">
        <v>200</v>
      </c>
      <c r="O27" s="14" t="s">
        <v>200</v>
      </c>
      <c r="P27" s="33" t="str">
        <f t="shared" si="9"/>
        <v>1F60G</v>
      </c>
      <c r="Q27" s="34">
        <f t="shared" si="10"/>
        <v>500000</v>
      </c>
      <c r="R27" s="34">
        <f t="shared" si="10"/>
        <v>300000</v>
      </c>
      <c r="S27" s="34">
        <f t="shared" si="10"/>
        <v>400000</v>
      </c>
      <c r="T27" s="34">
        <f t="shared" si="10"/>
        <v>400000</v>
      </c>
      <c r="U27" s="34">
        <f t="shared" si="11"/>
        <v>1600000</v>
      </c>
      <c r="V27" s="35" t="str">
        <f t="shared" si="12"/>
        <v>1F</v>
      </c>
      <c r="W27" s="36">
        <f t="shared" si="13"/>
        <v>600000</v>
      </c>
      <c r="X27" s="35" t="str">
        <f t="shared" si="14"/>
        <v>1F60G</v>
      </c>
      <c r="Y27" s="36">
        <f t="shared" si="15"/>
        <v>0</v>
      </c>
      <c r="Z27" s="31" t="str">
        <f ca="1">LOOKUP(I27,[1]Paramètres!$A$1:$A$20,[1]Paramètres!$C$1:$C$21)</f>
        <v>-13</v>
      </c>
      <c r="AA27" s="14" t="s">
        <v>34</v>
      </c>
      <c r="AB27" s="37"/>
      <c r="AC27" s="38"/>
      <c r="AD27" s="38" t="str">
        <f>IF(ISNA(VLOOKUP(D27,'[1]Liste en forme Garçons'!$C:$C,1,FALSE)),"","*")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x14ac:dyDescent="0.35">
      <c r="A28" s="48">
        <v>21</v>
      </c>
      <c r="B28" s="25" t="s">
        <v>348</v>
      </c>
      <c r="C28" s="25" t="s">
        <v>349</v>
      </c>
      <c r="D28" s="26" t="s">
        <v>350</v>
      </c>
      <c r="E28" s="27" t="s">
        <v>103</v>
      </c>
      <c r="F28" s="28">
        <v>577</v>
      </c>
      <c r="G28" s="29">
        <v>38109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-13</v>
      </c>
      <c r="J28" s="31" t="str">
        <f>LOOKUP(I28,[1]Paramètres!$A$1:$B$20)</f>
        <v>M2</v>
      </c>
      <c r="K28" s="31">
        <f t="shared" si="8"/>
        <v>5</v>
      </c>
      <c r="L28" s="32" t="s">
        <v>181</v>
      </c>
      <c r="M28" s="32" t="s">
        <v>209</v>
      </c>
      <c r="N28" s="32" t="s">
        <v>195</v>
      </c>
      <c r="O28" s="32" t="s">
        <v>204</v>
      </c>
      <c r="P28" s="33" t="str">
        <f t="shared" si="9"/>
        <v>1F31G</v>
      </c>
      <c r="Q28" s="34">
        <f t="shared" si="10"/>
        <v>10000</v>
      </c>
      <c r="R28" s="34">
        <f t="shared" si="10"/>
        <v>650000</v>
      </c>
      <c r="S28" s="34">
        <f t="shared" si="10"/>
        <v>300000</v>
      </c>
      <c r="T28" s="34">
        <f t="shared" si="10"/>
        <v>350000</v>
      </c>
      <c r="U28" s="34">
        <f t="shared" si="11"/>
        <v>1310000</v>
      </c>
      <c r="V28" s="35" t="str">
        <f t="shared" si="12"/>
        <v>1F</v>
      </c>
      <c r="W28" s="36">
        <f t="shared" si="13"/>
        <v>310000</v>
      </c>
      <c r="X28" s="35" t="str">
        <f t="shared" si="14"/>
        <v>1F31G</v>
      </c>
      <c r="Y28" s="36">
        <f t="shared" si="15"/>
        <v>0</v>
      </c>
      <c r="Z28" s="31" t="str">
        <f ca="1">LOOKUP(I28,[1]Paramètres!$A$1:$A$20,[1]Paramètres!$C$1:$C$21)</f>
        <v>-13</v>
      </c>
      <c r="AA28" s="14" t="s">
        <v>34</v>
      </c>
      <c r="AB28" s="37"/>
      <c r="AC28" s="38"/>
      <c r="AD28" s="38" t="str">
        <f>IF(ISNA(VLOOKUP(D28,'[1]Liste en forme Garçons'!$C:$C,1,FALSE)),"","*")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x14ac:dyDescent="0.35">
      <c r="A29" s="48">
        <v>22</v>
      </c>
      <c r="B29" s="25" t="s">
        <v>351</v>
      </c>
      <c r="C29" s="25" t="s">
        <v>352</v>
      </c>
      <c r="D29" s="26" t="s">
        <v>353</v>
      </c>
      <c r="E29" s="27" t="s">
        <v>108</v>
      </c>
      <c r="F29" s="28">
        <v>505</v>
      </c>
      <c r="G29" s="29">
        <v>38671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-12</v>
      </c>
      <c r="J29" s="31" t="str">
        <f>LOOKUP(I29,[1]Paramètres!$A$1:$B$20)</f>
        <v>M1</v>
      </c>
      <c r="K29" s="31">
        <f t="shared" si="8"/>
        <v>5</v>
      </c>
      <c r="L29" s="32" t="s">
        <v>195</v>
      </c>
      <c r="M29" s="32" t="s">
        <v>269</v>
      </c>
      <c r="N29" s="14" t="s">
        <v>354</v>
      </c>
      <c r="O29" s="14" t="s">
        <v>187</v>
      </c>
      <c r="P29" s="33" t="str">
        <f t="shared" si="9"/>
        <v>1F18G</v>
      </c>
      <c r="Q29" s="34">
        <f t="shared" si="10"/>
        <v>300000</v>
      </c>
      <c r="R29" s="34">
        <f t="shared" si="10"/>
        <v>220000</v>
      </c>
      <c r="S29" s="34">
        <f t="shared" si="10"/>
        <v>160000</v>
      </c>
      <c r="T29" s="34">
        <f t="shared" si="10"/>
        <v>500000</v>
      </c>
      <c r="U29" s="34">
        <f t="shared" si="11"/>
        <v>1180000</v>
      </c>
      <c r="V29" s="35" t="str">
        <f t="shared" si="12"/>
        <v>1F</v>
      </c>
      <c r="W29" s="36">
        <f t="shared" si="13"/>
        <v>180000</v>
      </c>
      <c r="X29" s="35" t="str">
        <f t="shared" si="14"/>
        <v>1F18G</v>
      </c>
      <c r="Y29" s="36">
        <f t="shared" si="15"/>
        <v>0</v>
      </c>
      <c r="Z29" s="31" t="str">
        <f ca="1">LOOKUP(I29,[1]Paramètres!$A$1:$A$20,[1]Paramètres!$C$1:$C$21)</f>
        <v>-13</v>
      </c>
      <c r="AA29" s="14" t="s">
        <v>34</v>
      </c>
      <c r="AB29" s="37"/>
      <c r="AC29" s="38"/>
      <c r="AD29" s="38" t="str">
        <f>IF(ISNA(VLOOKUP(D29,'[1]Liste en forme Garçons'!$C:$C,1,FALSE)),"","*")</f>
        <v>*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x14ac:dyDescent="0.35">
      <c r="A30" s="48">
        <v>23</v>
      </c>
      <c r="B30" s="25" t="s">
        <v>278</v>
      </c>
      <c r="C30" s="25" t="s">
        <v>355</v>
      </c>
      <c r="D30" s="26" t="s">
        <v>356</v>
      </c>
      <c r="E30" s="27" t="s">
        <v>170</v>
      </c>
      <c r="F30" s="28">
        <v>509</v>
      </c>
      <c r="G30" s="29">
        <v>38034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-13</v>
      </c>
      <c r="J30" s="31" t="str">
        <f>LOOKUP(I30,[1]Paramètres!$A$1:$B$20)</f>
        <v>M2</v>
      </c>
      <c r="K30" s="31">
        <f t="shared" si="8"/>
        <v>5</v>
      </c>
      <c r="L30" s="32" t="s">
        <v>204</v>
      </c>
      <c r="M30" s="32" t="s">
        <v>204</v>
      </c>
      <c r="N30" s="32" t="s">
        <v>200</v>
      </c>
      <c r="O30" s="32">
        <v>0</v>
      </c>
      <c r="P30" s="33" t="str">
        <f t="shared" si="9"/>
        <v>1F10G</v>
      </c>
      <c r="Q30" s="34">
        <f t="shared" si="10"/>
        <v>350000</v>
      </c>
      <c r="R30" s="34">
        <f t="shared" si="10"/>
        <v>350000</v>
      </c>
      <c r="S30" s="34">
        <f t="shared" si="10"/>
        <v>400000</v>
      </c>
      <c r="T30" s="34">
        <f t="shared" si="10"/>
        <v>0</v>
      </c>
      <c r="U30" s="34">
        <f t="shared" si="11"/>
        <v>1100000</v>
      </c>
      <c r="V30" s="35" t="str">
        <f t="shared" si="12"/>
        <v>1F</v>
      </c>
      <c r="W30" s="36">
        <f t="shared" si="13"/>
        <v>100000</v>
      </c>
      <c r="X30" s="35" t="str">
        <f t="shared" si="14"/>
        <v>1F10G</v>
      </c>
      <c r="Y30" s="36">
        <f t="shared" si="15"/>
        <v>0</v>
      </c>
      <c r="Z30" s="31" t="str">
        <f ca="1">LOOKUP(I30,[1]Paramètres!$A$1:$A$20,[1]Paramètres!$C$1:$C$21)</f>
        <v>-13</v>
      </c>
      <c r="AA30" s="14" t="s">
        <v>34</v>
      </c>
      <c r="AB30" s="37"/>
      <c r="AC30" s="38"/>
      <c r="AD30" s="38" t="str">
        <f>IF(ISNA(VLOOKUP(D30,'[1]Liste en forme Garçons'!$C:$C,1,FALSE)),"","*")</f>
        <v>*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x14ac:dyDescent="0.35">
      <c r="A31" s="48">
        <v>24</v>
      </c>
      <c r="B31" s="25" t="s">
        <v>357</v>
      </c>
      <c r="C31" s="25" t="s">
        <v>358</v>
      </c>
      <c r="D31" s="26" t="s">
        <v>359</v>
      </c>
      <c r="E31" s="27" t="s">
        <v>170</v>
      </c>
      <c r="F31" s="28">
        <v>530</v>
      </c>
      <c r="G31" s="29">
        <v>38308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-13</v>
      </c>
      <c r="J31" s="31" t="str">
        <f>LOOKUP(I31,[1]Paramètres!$A$1:$B$20)</f>
        <v>M2</v>
      </c>
      <c r="K31" s="31">
        <f t="shared" si="8"/>
        <v>5</v>
      </c>
      <c r="L31" s="32" t="s">
        <v>200</v>
      </c>
      <c r="M31" s="32" t="s">
        <v>195</v>
      </c>
      <c r="N31" s="32" t="s">
        <v>204</v>
      </c>
      <c r="O31" s="32">
        <v>0</v>
      </c>
      <c r="P31" s="33" t="str">
        <f t="shared" si="9"/>
        <v>1F5G</v>
      </c>
      <c r="Q31" s="34">
        <f t="shared" si="10"/>
        <v>400000</v>
      </c>
      <c r="R31" s="34">
        <f t="shared" si="10"/>
        <v>300000</v>
      </c>
      <c r="S31" s="34">
        <f t="shared" si="10"/>
        <v>350000</v>
      </c>
      <c r="T31" s="34">
        <f t="shared" si="10"/>
        <v>0</v>
      </c>
      <c r="U31" s="34">
        <f t="shared" si="11"/>
        <v>1050000</v>
      </c>
      <c r="V31" s="35" t="str">
        <f t="shared" si="12"/>
        <v>1F</v>
      </c>
      <c r="W31" s="36">
        <f t="shared" si="13"/>
        <v>50000</v>
      </c>
      <c r="X31" s="35" t="str">
        <f t="shared" si="14"/>
        <v>1F5G</v>
      </c>
      <c r="Y31" s="36">
        <f t="shared" si="15"/>
        <v>0</v>
      </c>
      <c r="Z31" s="31" t="str">
        <f ca="1">LOOKUP(I31,[1]Paramètres!$A$1:$A$20,[1]Paramètres!$C$1:$C$21)</f>
        <v>-13</v>
      </c>
      <c r="AA31" s="14" t="s">
        <v>34</v>
      </c>
      <c r="AB31" s="37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48">
        <v>25</v>
      </c>
      <c r="B32" s="25" t="s">
        <v>206</v>
      </c>
      <c r="C32" s="25" t="s">
        <v>360</v>
      </c>
      <c r="D32" s="26" t="s">
        <v>361</v>
      </c>
      <c r="E32" s="27" t="s">
        <v>44</v>
      </c>
      <c r="F32" s="28">
        <v>539</v>
      </c>
      <c r="G32" s="29">
        <v>38035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-13</v>
      </c>
      <c r="J32" s="31" t="str">
        <f>LOOKUP(I32,[1]Paramètres!$A$1:$B$20)</f>
        <v>M2</v>
      </c>
      <c r="K32" s="31">
        <f t="shared" si="8"/>
        <v>5</v>
      </c>
      <c r="L32" s="32" t="s">
        <v>213</v>
      </c>
      <c r="M32" s="32" t="s">
        <v>204</v>
      </c>
      <c r="N32" s="14" t="s">
        <v>204</v>
      </c>
      <c r="O32" s="14" t="s">
        <v>224</v>
      </c>
      <c r="P32" s="33" t="str">
        <f t="shared" si="9"/>
        <v>1F2G</v>
      </c>
      <c r="Q32" s="34">
        <f t="shared" si="10"/>
        <v>250000</v>
      </c>
      <c r="R32" s="34">
        <f t="shared" si="10"/>
        <v>350000</v>
      </c>
      <c r="S32" s="34">
        <f t="shared" si="10"/>
        <v>350000</v>
      </c>
      <c r="T32" s="34">
        <f t="shared" si="10"/>
        <v>70000</v>
      </c>
      <c r="U32" s="34">
        <f t="shared" si="11"/>
        <v>1020000</v>
      </c>
      <c r="V32" s="35" t="str">
        <f t="shared" si="12"/>
        <v>1F</v>
      </c>
      <c r="W32" s="36">
        <f t="shared" si="13"/>
        <v>20000</v>
      </c>
      <c r="X32" s="35" t="str">
        <f t="shared" si="14"/>
        <v>1F2G</v>
      </c>
      <c r="Y32" s="36">
        <f t="shared" si="15"/>
        <v>0</v>
      </c>
      <c r="Z32" s="31" t="str">
        <f ca="1">LOOKUP(I32,[1]Paramètres!$A$1:$A$20,[1]Paramètres!$C$1:$C$21)</f>
        <v>-13</v>
      </c>
      <c r="AA32" s="14" t="s">
        <v>34</v>
      </c>
      <c r="AB32" s="37"/>
      <c r="AC32" s="38"/>
      <c r="AD32" s="38" t="str">
        <f>IF(ISNA(VLOOKUP(D32,'[1]Liste en forme Garçons'!$C:$C,1,FALSE)),"","*")</f>
        <v>*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x14ac:dyDescent="0.35">
      <c r="A33" s="48">
        <v>26</v>
      </c>
      <c r="B33" s="25" t="s">
        <v>131</v>
      </c>
      <c r="C33" s="25" t="s">
        <v>329</v>
      </c>
      <c r="D33" s="26" t="s">
        <v>362</v>
      </c>
      <c r="E33" s="27" t="s">
        <v>103</v>
      </c>
      <c r="F33" s="28">
        <v>547</v>
      </c>
      <c r="G33" s="29">
        <v>38267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-13</v>
      </c>
      <c r="J33" s="31" t="str">
        <f>LOOKUP(I33,[1]Paramètres!$A$1:$B$20)</f>
        <v>M2</v>
      </c>
      <c r="K33" s="31">
        <f t="shared" si="8"/>
        <v>5</v>
      </c>
      <c r="L33" s="32" t="s">
        <v>267</v>
      </c>
      <c r="M33" s="32" t="s">
        <v>248</v>
      </c>
      <c r="N33" s="32" t="s">
        <v>213</v>
      </c>
      <c r="O33" s="32" t="s">
        <v>209</v>
      </c>
      <c r="P33" s="33" t="str">
        <f t="shared" si="9"/>
        <v>91G10H</v>
      </c>
      <c r="Q33" s="34">
        <f t="shared" si="10"/>
        <v>3000</v>
      </c>
      <c r="R33" s="34">
        <f t="shared" si="10"/>
        <v>8000</v>
      </c>
      <c r="S33" s="34">
        <f t="shared" si="10"/>
        <v>250000</v>
      </c>
      <c r="T33" s="34">
        <f t="shared" si="10"/>
        <v>650000</v>
      </c>
      <c r="U33" s="34">
        <f t="shared" si="11"/>
        <v>911000</v>
      </c>
      <c r="V33" s="35" t="str">
        <f t="shared" si="12"/>
        <v>91G</v>
      </c>
      <c r="W33" s="36">
        <f t="shared" si="13"/>
        <v>1000</v>
      </c>
      <c r="X33" s="35" t="str">
        <f t="shared" si="14"/>
        <v>91G10H</v>
      </c>
      <c r="Y33" s="36">
        <f t="shared" si="15"/>
        <v>0</v>
      </c>
      <c r="Z33" s="31" t="str">
        <f ca="1">LOOKUP(I33,[1]Paramètres!$A$1:$A$20,[1]Paramètres!$C$1:$C$21)</f>
        <v>-13</v>
      </c>
      <c r="AA33" s="14" t="s">
        <v>34</v>
      </c>
      <c r="AB33" s="37"/>
      <c r="AC33" s="38"/>
      <c r="AD33" s="38" t="str">
        <f>IF(ISNA(VLOOKUP(D33,'[1]Liste en forme Garçons'!$C:$C,1,FALSE)),"","*")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x14ac:dyDescent="0.35">
      <c r="A34" s="48">
        <v>27</v>
      </c>
      <c r="B34" s="25" t="s">
        <v>244</v>
      </c>
      <c r="C34" s="25" t="s">
        <v>363</v>
      </c>
      <c r="D34" s="26" t="s">
        <v>364</v>
      </c>
      <c r="E34" s="27" t="s">
        <v>29</v>
      </c>
      <c r="F34" s="28">
        <v>544</v>
      </c>
      <c r="G34" s="29">
        <v>38478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-12</v>
      </c>
      <c r="J34" s="31" t="str">
        <f>LOOKUP(I34,[1]Paramètres!$A$1:$B$20)</f>
        <v>M1</v>
      </c>
      <c r="K34" s="31">
        <f t="shared" si="8"/>
        <v>5</v>
      </c>
      <c r="L34" s="32" t="s">
        <v>248</v>
      </c>
      <c r="M34" s="32" t="s">
        <v>205</v>
      </c>
      <c r="N34" s="32" t="s">
        <v>205</v>
      </c>
      <c r="O34" s="32" t="s">
        <v>187</v>
      </c>
      <c r="P34" s="33" t="str">
        <f t="shared" si="9"/>
        <v>80G80H</v>
      </c>
      <c r="Q34" s="34">
        <f t="shared" si="10"/>
        <v>8000</v>
      </c>
      <c r="R34" s="34">
        <f t="shared" si="10"/>
        <v>150000</v>
      </c>
      <c r="S34" s="34">
        <f t="shared" si="10"/>
        <v>150000</v>
      </c>
      <c r="T34" s="34">
        <f t="shared" si="10"/>
        <v>500000</v>
      </c>
      <c r="U34" s="34">
        <f t="shared" si="11"/>
        <v>808000</v>
      </c>
      <c r="V34" s="35" t="str">
        <f t="shared" si="12"/>
        <v>80G</v>
      </c>
      <c r="W34" s="36">
        <f t="shared" si="13"/>
        <v>8000</v>
      </c>
      <c r="X34" s="35" t="str">
        <f t="shared" si="14"/>
        <v>80G80H</v>
      </c>
      <c r="Y34" s="36">
        <f t="shared" si="15"/>
        <v>0</v>
      </c>
      <c r="Z34" s="31" t="str">
        <f ca="1">LOOKUP(I34,[1]Paramètres!$A$1:$A$20,[1]Paramètres!$C$1:$C$21)</f>
        <v>-13</v>
      </c>
      <c r="AA34" s="14" t="s">
        <v>34</v>
      </c>
      <c r="AB34" s="37"/>
      <c r="AC34" s="38"/>
      <c r="AD34" s="38" t="str">
        <f>IF(ISNA(VLOOKUP(D34,'[1]Liste en forme Garçons'!$C:$C,1,FALSE)),"","*")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x14ac:dyDescent="0.35">
      <c r="A35" s="48">
        <v>28</v>
      </c>
      <c r="B35" s="25" t="s">
        <v>365</v>
      </c>
      <c r="C35" s="25" t="s">
        <v>366</v>
      </c>
      <c r="D35" s="26" t="s">
        <v>367</v>
      </c>
      <c r="E35" s="27" t="s">
        <v>170</v>
      </c>
      <c r="F35" s="28">
        <v>500</v>
      </c>
      <c r="G35" s="29">
        <v>38463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-12</v>
      </c>
      <c r="J35" s="31" t="str">
        <f>LOOKUP(I35,[1]Paramètres!$A$1:$B$20)</f>
        <v>M1</v>
      </c>
      <c r="K35" s="31">
        <f t="shared" si="8"/>
        <v>5</v>
      </c>
      <c r="L35" s="32" t="s">
        <v>205</v>
      </c>
      <c r="M35" s="32" t="s">
        <v>258</v>
      </c>
      <c r="N35" s="14" t="s">
        <v>195</v>
      </c>
      <c r="O35" s="14" t="s">
        <v>199</v>
      </c>
      <c r="P35" s="33" t="str">
        <f t="shared" si="9"/>
        <v>78G</v>
      </c>
      <c r="Q35" s="34">
        <f t="shared" si="10"/>
        <v>150000</v>
      </c>
      <c r="R35" s="34">
        <f t="shared" si="10"/>
        <v>130000</v>
      </c>
      <c r="S35" s="34">
        <f t="shared" si="10"/>
        <v>300000</v>
      </c>
      <c r="T35" s="34">
        <f t="shared" si="10"/>
        <v>200000</v>
      </c>
      <c r="U35" s="34">
        <f t="shared" si="11"/>
        <v>780000</v>
      </c>
      <c r="V35" s="35" t="str">
        <f t="shared" si="12"/>
        <v>78G</v>
      </c>
      <c r="W35" s="36">
        <f t="shared" si="13"/>
        <v>0</v>
      </c>
      <c r="X35" s="35" t="str">
        <f t="shared" si="14"/>
        <v>78G</v>
      </c>
      <c r="Y35" s="36">
        <f t="shared" si="15"/>
        <v>0</v>
      </c>
      <c r="Z35" s="31" t="str">
        <f ca="1">LOOKUP(I35,[1]Paramètres!$A$1:$A$20,[1]Paramètres!$C$1:$C$21)</f>
        <v>-13</v>
      </c>
      <c r="AA35" s="14" t="s">
        <v>34</v>
      </c>
      <c r="AB35" s="37"/>
      <c r="AC35" s="38"/>
      <c r="AD35" s="38" t="str">
        <f>IF(ISNA(VLOOKUP(D35,'[1]Liste en forme Garçons'!$C:$C,1,FALSE)),"","*")</f>
        <v>*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x14ac:dyDescent="0.35">
      <c r="A36" s="48">
        <v>29</v>
      </c>
      <c r="B36" s="25" t="s">
        <v>178</v>
      </c>
      <c r="C36" s="25" t="s">
        <v>368</v>
      </c>
      <c r="D36" s="26" t="s">
        <v>369</v>
      </c>
      <c r="E36" s="27" t="s">
        <v>56</v>
      </c>
      <c r="F36" s="28">
        <v>500</v>
      </c>
      <c r="G36" s="29">
        <v>38397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-12</v>
      </c>
      <c r="J36" s="31" t="str">
        <f>LOOKUP(I36,[1]Paramètres!$A$1:$B$20)</f>
        <v>M1</v>
      </c>
      <c r="K36" s="31">
        <f t="shared" si="8"/>
        <v>5</v>
      </c>
      <c r="L36" s="32" t="s">
        <v>224</v>
      </c>
      <c r="M36" s="32" t="s">
        <v>284</v>
      </c>
      <c r="N36" s="32" t="s">
        <v>269</v>
      </c>
      <c r="O36" s="32" t="s">
        <v>200</v>
      </c>
      <c r="P36" s="33" t="str">
        <f t="shared" si="9"/>
        <v>78G</v>
      </c>
      <c r="Q36" s="34">
        <f t="shared" si="10"/>
        <v>70000</v>
      </c>
      <c r="R36" s="34">
        <f t="shared" si="10"/>
        <v>90000</v>
      </c>
      <c r="S36" s="34">
        <f t="shared" si="10"/>
        <v>220000</v>
      </c>
      <c r="T36" s="34">
        <f t="shared" si="10"/>
        <v>400000</v>
      </c>
      <c r="U36" s="34">
        <f t="shared" si="11"/>
        <v>780000</v>
      </c>
      <c r="V36" s="35" t="str">
        <f t="shared" si="12"/>
        <v>78G</v>
      </c>
      <c r="W36" s="36">
        <f t="shared" si="13"/>
        <v>0</v>
      </c>
      <c r="X36" s="35" t="str">
        <f t="shared" si="14"/>
        <v>78G</v>
      </c>
      <c r="Y36" s="36">
        <f t="shared" si="15"/>
        <v>0</v>
      </c>
      <c r="Z36" s="31" t="str">
        <f ca="1">LOOKUP(I36,[1]Paramètres!$A$1:$A$20,[1]Paramètres!$C$1:$C$21)</f>
        <v>-13</v>
      </c>
      <c r="AA36" s="14" t="s">
        <v>34</v>
      </c>
      <c r="AB36" s="37"/>
      <c r="AC36" s="38"/>
      <c r="AD36" s="38" t="str">
        <f>IF(ISNA(VLOOKUP(D36,'[1]Liste en forme Garçons'!$C:$C,1,FALSE)),"","*")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x14ac:dyDescent="0.35">
      <c r="A37" s="48">
        <v>30</v>
      </c>
      <c r="B37" s="25" t="s">
        <v>370</v>
      </c>
      <c r="C37" s="25" t="s">
        <v>371</v>
      </c>
      <c r="D37" s="26" t="s">
        <v>372</v>
      </c>
      <c r="E37" s="27" t="s">
        <v>50</v>
      </c>
      <c r="F37" s="28">
        <v>538</v>
      </c>
      <c r="G37" s="29">
        <v>38212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-13</v>
      </c>
      <c r="J37" s="31" t="str">
        <f>LOOKUP(I37,[1]Paramètres!$A$1:$B$20)</f>
        <v>M2</v>
      </c>
      <c r="K37" s="31">
        <f t="shared" si="8"/>
        <v>5</v>
      </c>
      <c r="L37" s="32" t="s">
        <v>243</v>
      </c>
      <c r="M37" s="32" t="s">
        <v>199</v>
      </c>
      <c r="N37" s="32" t="s">
        <v>199</v>
      </c>
      <c r="O37" s="32" t="s">
        <v>195</v>
      </c>
      <c r="P37" s="33" t="str">
        <f t="shared" si="9"/>
        <v>70G65H</v>
      </c>
      <c r="Q37" s="34">
        <f t="shared" si="10"/>
        <v>6500</v>
      </c>
      <c r="R37" s="34">
        <f t="shared" si="10"/>
        <v>200000</v>
      </c>
      <c r="S37" s="34">
        <f t="shared" si="10"/>
        <v>200000</v>
      </c>
      <c r="T37" s="34">
        <f t="shared" si="10"/>
        <v>300000</v>
      </c>
      <c r="U37" s="34">
        <f t="shared" si="11"/>
        <v>706500</v>
      </c>
      <c r="V37" s="35" t="str">
        <f t="shared" si="12"/>
        <v>70G</v>
      </c>
      <c r="W37" s="36">
        <f t="shared" si="13"/>
        <v>6500</v>
      </c>
      <c r="X37" s="35" t="str">
        <f t="shared" si="14"/>
        <v>70G65H</v>
      </c>
      <c r="Y37" s="36">
        <f t="shared" si="15"/>
        <v>0</v>
      </c>
      <c r="Z37" s="31" t="str">
        <f ca="1">LOOKUP(I37,[1]Paramètres!$A$1:$A$20,[1]Paramètres!$C$1:$C$21)</f>
        <v>-13</v>
      </c>
      <c r="AA37" s="14" t="s">
        <v>34</v>
      </c>
      <c r="AB37" s="37"/>
      <c r="AC37" s="38"/>
      <c r="AD37" s="38" t="str">
        <f>IF(ISNA(VLOOKUP(D37,'[1]Liste en forme Garçons'!$C:$C,1,FALSE)),"","*")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x14ac:dyDescent="0.35">
      <c r="A38" s="48">
        <v>31</v>
      </c>
      <c r="B38" s="25" t="s">
        <v>373</v>
      </c>
      <c r="C38" s="25" t="s">
        <v>374</v>
      </c>
      <c r="D38" s="26" t="s">
        <v>375</v>
      </c>
      <c r="E38" s="45" t="s">
        <v>79</v>
      </c>
      <c r="F38" s="28">
        <v>565</v>
      </c>
      <c r="G38" s="29">
        <v>38699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-12</v>
      </c>
      <c r="J38" s="31" t="str">
        <f>LOOKUP(I38,[1]Paramètres!$A$1:$B$20)</f>
        <v>M1</v>
      </c>
      <c r="K38" s="31">
        <f t="shared" si="8"/>
        <v>5</v>
      </c>
      <c r="L38" s="14">
        <v>0</v>
      </c>
      <c r="M38" s="32" t="s">
        <v>187</v>
      </c>
      <c r="N38" s="32">
        <v>0</v>
      </c>
      <c r="O38" s="32" t="s">
        <v>199</v>
      </c>
      <c r="P38" s="33" t="str">
        <f t="shared" si="9"/>
        <v>70G</v>
      </c>
      <c r="Q38" s="34">
        <f t="shared" si="10"/>
        <v>0</v>
      </c>
      <c r="R38" s="34">
        <f t="shared" si="10"/>
        <v>500000</v>
      </c>
      <c r="S38" s="34">
        <f t="shared" si="10"/>
        <v>0</v>
      </c>
      <c r="T38" s="34">
        <f t="shared" si="10"/>
        <v>200000</v>
      </c>
      <c r="U38" s="34">
        <f t="shared" si="11"/>
        <v>700000</v>
      </c>
      <c r="V38" s="35" t="str">
        <f t="shared" si="12"/>
        <v>70G</v>
      </c>
      <c r="W38" s="36">
        <f t="shared" si="13"/>
        <v>0</v>
      </c>
      <c r="X38" s="35" t="str">
        <f t="shared" si="14"/>
        <v>70G</v>
      </c>
      <c r="Y38" s="36">
        <f t="shared" si="15"/>
        <v>0</v>
      </c>
      <c r="Z38" s="31" t="str">
        <f ca="1">LOOKUP(I38,[1]Paramètres!$A$1:$A$20,[1]Paramètres!$C$1:$C$21)</f>
        <v>-13</v>
      </c>
      <c r="AA38" s="14" t="s">
        <v>34</v>
      </c>
      <c r="AB38" s="37"/>
      <c r="AC38" s="38"/>
      <c r="AD38" s="38" t="str">
        <f>IF(ISNA(VLOOKUP(D38,'[1]Liste en forme Garçons'!$C:$C,1,FALSE)),"","*")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x14ac:dyDescent="0.35">
      <c r="A39" s="52">
        <v>32</v>
      </c>
      <c r="B39" s="25" t="s">
        <v>178</v>
      </c>
      <c r="C39" s="25" t="s">
        <v>376</v>
      </c>
      <c r="D39" s="26" t="s">
        <v>377</v>
      </c>
      <c r="E39" s="27" t="s">
        <v>38</v>
      </c>
      <c r="F39" s="28">
        <v>500</v>
      </c>
      <c r="G39" s="29">
        <v>38584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-12</v>
      </c>
      <c r="J39" s="31" t="str">
        <f>LOOKUP(I39,[1]Paramètres!$A$1:$B$20)</f>
        <v>M1</v>
      </c>
      <c r="K39" s="31">
        <f t="shared" si="8"/>
        <v>5</v>
      </c>
      <c r="L39" s="32" t="s">
        <v>199</v>
      </c>
      <c r="M39" s="32" t="s">
        <v>249</v>
      </c>
      <c r="N39" s="14" t="s">
        <v>228</v>
      </c>
      <c r="O39" s="14" t="s">
        <v>205</v>
      </c>
      <c r="P39" s="33" t="str">
        <f t="shared" si="9"/>
        <v>50G</v>
      </c>
      <c r="Q39" s="34">
        <f t="shared" si="10"/>
        <v>200000</v>
      </c>
      <c r="R39" s="34">
        <f t="shared" si="10"/>
        <v>100000</v>
      </c>
      <c r="S39" s="34">
        <f t="shared" si="10"/>
        <v>50000</v>
      </c>
      <c r="T39" s="34">
        <f t="shared" si="10"/>
        <v>150000</v>
      </c>
      <c r="U39" s="34">
        <f t="shared" si="11"/>
        <v>500000</v>
      </c>
      <c r="V39" s="35" t="str">
        <f t="shared" si="12"/>
        <v>50G</v>
      </c>
      <c r="W39" s="36">
        <f t="shared" si="13"/>
        <v>0</v>
      </c>
      <c r="X39" s="35" t="str">
        <f t="shared" si="14"/>
        <v>50G</v>
      </c>
      <c r="Y39" s="36">
        <f t="shared" si="15"/>
        <v>0</v>
      </c>
      <c r="Z39" s="31" t="str">
        <f ca="1">LOOKUP(I39,[1]Paramètres!$A$1:$A$20,[1]Paramètres!$C$1:$C$21)</f>
        <v>-13</v>
      </c>
      <c r="AA39" s="14" t="s">
        <v>34</v>
      </c>
      <c r="AB39" s="47"/>
      <c r="AC39" s="38"/>
      <c r="AD39" s="38" t="str">
        <f>IF(ISNA(VLOOKUP(D39,'[1]Liste en forme Garçons'!$C:$C,1,FALSE)),"","*")</f>
        <v>*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x14ac:dyDescent="0.35">
      <c r="A40" s="48">
        <v>33</v>
      </c>
      <c r="B40" s="25" t="s">
        <v>214</v>
      </c>
      <c r="C40" s="25" t="s">
        <v>378</v>
      </c>
      <c r="D40" s="26" t="s">
        <v>379</v>
      </c>
      <c r="E40" s="27" t="s">
        <v>56</v>
      </c>
      <c r="F40" s="28">
        <v>500</v>
      </c>
      <c r="G40" s="29">
        <v>38499</v>
      </c>
      <c r="H40" s="30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31">
        <f>LOOKUP(YEAR(G40)-[1]Paramètres!$E$1,[1]Paramètres!$A$1:$A$20)</f>
        <v>-12</v>
      </c>
      <c r="J40" s="31" t="str">
        <f>LOOKUP(I40,[1]Paramètres!$A$1:$B$20)</f>
        <v>M1</v>
      </c>
      <c r="K40" s="31">
        <f t="shared" si="8"/>
        <v>5</v>
      </c>
      <c r="L40" s="32" t="s">
        <v>249</v>
      </c>
      <c r="M40" s="32" t="s">
        <v>213</v>
      </c>
      <c r="N40" s="32" t="s">
        <v>284</v>
      </c>
      <c r="O40" s="32">
        <v>0</v>
      </c>
      <c r="P40" s="33" t="str">
        <f t="shared" si="9"/>
        <v>44G</v>
      </c>
      <c r="Q40" s="34">
        <f t="shared" si="10"/>
        <v>100000</v>
      </c>
      <c r="R40" s="34">
        <f t="shared" si="10"/>
        <v>250000</v>
      </c>
      <c r="S40" s="34">
        <f t="shared" si="10"/>
        <v>90000</v>
      </c>
      <c r="T40" s="34">
        <f t="shared" si="10"/>
        <v>0</v>
      </c>
      <c r="U40" s="34">
        <f t="shared" si="11"/>
        <v>440000</v>
      </c>
      <c r="V40" s="35" t="str">
        <f t="shared" si="12"/>
        <v>44G</v>
      </c>
      <c r="W40" s="36">
        <f t="shared" si="13"/>
        <v>0</v>
      </c>
      <c r="X40" s="35" t="str">
        <f t="shared" si="14"/>
        <v>44G</v>
      </c>
      <c r="Y40" s="36">
        <f t="shared" si="15"/>
        <v>0</v>
      </c>
      <c r="Z40" s="31" t="str">
        <f ca="1">LOOKUP(I40,[1]Paramètres!$A$1:$A$20,[1]Paramètres!$C$1:$C$21)</f>
        <v>-13</v>
      </c>
      <c r="AA40" s="14" t="s">
        <v>34</v>
      </c>
      <c r="AB40" s="37"/>
      <c r="AC40" s="38"/>
      <c r="AD40" s="38" t="str">
        <f>IF(ISNA(VLOOKUP(D40,'[1]Liste en forme Garçons'!$C:$C,1,FALSE)),"","*")</f>
        <v>*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x14ac:dyDescent="0.35">
      <c r="A41" s="48">
        <v>34</v>
      </c>
      <c r="B41" s="25" t="s">
        <v>278</v>
      </c>
      <c r="C41" s="25" t="s">
        <v>380</v>
      </c>
      <c r="D41" s="26" t="s">
        <v>381</v>
      </c>
      <c r="E41" s="27" t="s">
        <v>103</v>
      </c>
      <c r="F41" s="28">
        <v>500</v>
      </c>
      <c r="G41" s="29">
        <v>38076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-13</v>
      </c>
      <c r="J41" s="31" t="str">
        <f>LOOKUP(I41,[1]Paramètres!$A$1:$B$20)</f>
        <v>M2</v>
      </c>
      <c r="K41" s="31">
        <f t="shared" si="8"/>
        <v>5</v>
      </c>
      <c r="L41" s="32" t="s">
        <v>205</v>
      </c>
      <c r="M41" s="32" t="s">
        <v>224</v>
      </c>
      <c r="N41" s="14" t="s">
        <v>224</v>
      </c>
      <c r="O41" s="14" t="s">
        <v>249</v>
      </c>
      <c r="P41" s="33" t="str">
        <f t="shared" si="9"/>
        <v>39G</v>
      </c>
      <c r="Q41" s="34">
        <f t="shared" si="10"/>
        <v>150000</v>
      </c>
      <c r="R41" s="34">
        <f t="shared" si="10"/>
        <v>70000</v>
      </c>
      <c r="S41" s="34">
        <f t="shared" si="10"/>
        <v>70000</v>
      </c>
      <c r="T41" s="34">
        <f t="shared" si="10"/>
        <v>100000</v>
      </c>
      <c r="U41" s="34">
        <f t="shared" si="11"/>
        <v>390000</v>
      </c>
      <c r="V41" s="35" t="str">
        <f t="shared" si="12"/>
        <v>39G</v>
      </c>
      <c r="W41" s="36">
        <f t="shared" si="13"/>
        <v>0</v>
      </c>
      <c r="X41" s="35" t="str">
        <f t="shared" si="14"/>
        <v>39G</v>
      </c>
      <c r="Y41" s="36">
        <f t="shared" si="15"/>
        <v>0</v>
      </c>
      <c r="Z41" s="31" t="str">
        <f ca="1">LOOKUP(I41,[1]Paramètres!$A$1:$A$20,[1]Paramètres!$C$1:$C$21)</f>
        <v>-13</v>
      </c>
      <c r="AA41" s="14" t="s">
        <v>34</v>
      </c>
      <c r="AB41" s="37"/>
      <c r="AC41" s="38"/>
      <c r="AD41" s="38" t="str">
        <f>IF(ISNA(VLOOKUP(D41,'[1]Liste en forme Garçons'!$C:$C,1,FALSE)),"","*")</f>
        <v>*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x14ac:dyDescent="0.35">
      <c r="A42" s="48">
        <v>35</v>
      </c>
      <c r="B42" s="25" t="s">
        <v>382</v>
      </c>
      <c r="C42" s="25" t="s">
        <v>383</v>
      </c>
      <c r="D42" s="26" t="s">
        <v>384</v>
      </c>
      <c r="E42" s="27" t="s">
        <v>56</v>
      </c>
      <c r="F42" s="28">
        <v>501</v>
      </c>
      <c r="G42" s="29">
        <v>38256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-13</v>
      </c>
      <c r="J42" s="31" t="str">
        <f>LOOKUP(I42,[1]Paramètres!$A$1:$B$20)</f>
        <v>M2</v>
      </c>
      <c r="K42" s="31">
        <f t="shared" si="8"/>
        <v>5</v>
      </c>
      <c r="L42" s="32" t="s">
        <v>199</v>
      </c>
      <c r="M42" s="32" t="s">
        <v>274</v>
      </c>
      <c r="N42" s="32">
        <v>0</v>
      </c>
      <c r="O42" s="32">
        <v>0</v>
      </c>
      <c r="P42" s="33" t="str">
        <f t="shared" si="9"/>
        <v>31G</v>
      </c>
      <c r="Q42" s="34">
        <f t="shared" si="10"/>
        <v>200000</v>
      </c>
      <c r="R42" s="34">
        <f t="shared" si="10"/>
        <v>110000</v>
      </c>
      <c r="S42" s="34">
        <f t="shared" si="10"/>
        <v>0</v>
      </c>
      <c r="T42" s="34">
        <f t="shared" si="10"/>
        <v>0</v>
      </c>
      <c r="U42" s="34">
        <f t="shared" si="11"/>
        <v>310000</v>
      </c>
      <c r="V42" s="35" t="str">
        <f t="shared" si="12"/>
        <v>31G</v>
      </c>
      <c r="W42" s="36">
        <f t="shared" si="13"/>
        <v>0</v>
      </c>
      <c r="X42" s="35" t="str">
        <f t="shared" si="14"/>
        <v>31G</v>
      </c>
      <c r="Y42" s="36">
        <f t="shared" si="15"/>
        <v>0</v>
      </c>
      <c r="Z42" s="31" t="str">
        <f ca="1">LOOKUP(I42,[1]Paramètres!$A$1:$A$20,[1]Paramètres!$C$1:$C$21)</f>
        <v>-13</v>
      </c>
      <c r="AA42" s="14" t="s">
        <v>34</v>
      </c>
      <c r="AB42" s="37"/>
      <c r="AC42" s="38"/>
      <c r="AD42" s="38" t="str">
        <f>IF(ISNA(VLOOKUP(D42,'[1]Liste en forme Garçons'!$C:$C,1,FALSE)),"","*")</f>
        <v>*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x14ac:dyDescent="0.35">
      <c r="A43" s="48">
        <v>36</v>
      </c>
      <c r="B43" s="25" t="s">
        <v>385</v>
      </c>
      <c r="C43" s="25" t="s">
        <v>386</v>
      </c>
      <c r="D43" s="26" t="s">
        <v>387</v>
      </c>
      <c r="E43" s="27" t="s">
        <v>247</v>
      </c>
      <c r="F43" s="28">
        <v>500</v>
      </c>
      <c r="G43" s="29">
        <v>38664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31">
        <f>LOOKUP(YEAR(G43)-[1]Paramètres!$E$1,[1]Paramètres!$A$1:$A$20)</f>
        <v>-12</v>
      </c>
      <c r="J43" s="31" t="str">
        <f>LOOKUP(I43,[1]Paramètres!$A$1:$B$20)</f>
        <v>M1</v>
      </c>
      <c r="K43" s="31">
        <f t="shared" si="8"/>
        <v>5</v>
      </c>
      <c r="L43" s="32" t="s">
        <v>195</v>
      </c>
      <c r="M43" s="32">
        <v>0</v>
      </c>
      <c r="N43" s="14">
        <v>0</v>
      </c>
      <c r="O43" s="14">
        <v>0</v>
      </c>
      <c r="P43" s="33" t="str">
        <f t="shared" si="9"/>
        <v>30G</v>
      </c>
      <c r="Q43" s="34">
        <f t="shared" si="10"/>
        <v>300000</v>
      </c>
      <c r="R43" s="34">
        <f t="shared" si="10"/>
        <v>0</v>
      </c>
      <c r="S43" s="34">
        <f t="shared" si="10"/>
        <v>0</v>
      </c>
      <c r="T43" s="34">
        <f t="shared" si="10"/>
        <v>0</v>
      </c>
      <c r="U43" s="34">
        <f t="shared" si="11"/>
        <v>300000</v>
      </c>
      <c r="V43" s="35" t="str">
        <f t="shared" si="12"/>
        <v>30G</v>
      </c>
      <c r="W43" s="36">
        <f t="shared" si="13"/>
        <v>0</v>
      </c>
      <c r="X43" s="35" t="str">
        <f t="shared" si="14"/>
        <v>30G</v>
      </c>
      <c r="Y43" s="36">
        <f t="shared" si="15"/>
        <v>0</v>
      </c>
      <c r="Z43" s="31" t="str">
        <f ca="1">LOOKUP(I43,[1]Paramètres!$A$1:$A$20,[1]Paramètres!$C$1:$C$21)</f>
        <v>-13</v>
      </c>
      <c r="AA43" s="14" t="s">
        <v>34</v>
      </c>
      <c r="AB43" s="37"/>
      <c r="AC43" s="38"/>
      <c r="AD43" s="38" t="str">
        <f>IF(ISNA(VLOOKUP(D43,'[1]Liste en forme Garçons'!$C:$C,1,FALSE)),"","*")</f>
        <v>*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x14ac:dyDescent="0.35">
      <c r="A44" s="48">
        <v>37</v>
      </c>
      <c r="B44" s="25" t="s">
        <v>201</v>
      </c>
      <c r="C44" s="25" t="s">
        <v>388</v>
      </c>
      <c r="D44" s="53" t="s">
        <v>389</v>
      </c>
      <c r="E44" s="27" t="s">
        <v>103</v>
      </c>
      <c r="F44" s="28">
        <v>500</v>
      </c>
      <c r="G44" s="29">
        <v>38391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31">
        <f>LOOKUP(YEAR(G44)-[1]Paramètres!$E$1,[1]Paramètres!$A$1:$A$20)</f>
        <v>-12</v>
      </c>
      <c r="J44" s="31" t="str">
        <f>LOOKUP(I44,[1]Paramètres!$A$1:$B$20)</f>
        <v>M1</v>
      </c>
      <c r="K44" s="31">
        <f t="shared" si="8"/>
        <v>5</v>
      </c>
      <c r="L44" s="14" t="s">
        <v>249</v>
      </c>
      <c r="M44" s="32" t="s">
        <v>257</v>
      </c>
      <c r="N44" s="32" t="s">
        <v>249</v>
      </c>
      <c r="O44" s="32" t="s">
        <v>228</v>
      </c>
      <c r="P44" s="33" t="str">
        <f t="shared" si="9"/>
        <v>28G</v>
      </c>
      <c r="Q44" s="34">
        <f t="shared" si="10"/>
        <v>100000</v>
      </c>
      <c r="R44" s="34">
        <f t="shared" si="10"/>
        <v>30000</v>
      </c>
      <c r="S44" s="34">
        <f t="shared" si="10"/>
        <v>100000</v>
      </c>
      <c r="T44" s="34">
        <f t="shared" si="10"/>
        <v>50000</v>
      </c>
      <c r="U44" s="34">
        <f t="shared" si="11"/>
        <v>280000</v>
      </c>
      <c r="V44" s="35" t="str">
        <f t="shared" si="12"/>
        <v>28G</v>
      </c>
      <c r="W44" s="36">
        <f t="shared" si="13"/>
        <v>0</v>
      </c>
      <c r="X44" s="35" t="str">
        <f t="shared" si="14"/>
        <v>28G</v>
      </c>
      <c r="Y44" s="36">
        <f t="shared" si="15"/>
        <v>0</v>
      </c>
      <c r="Z44" s="31" t="str">
        <f ca="1">LOOKUP(I44,[1]Paramètres!$A$1:$A$20,[1]Paramètres!$C$1:$C$21)</f>
        <v>-13</v>
      </c>
      <c r="AA44" s="14" t="s">
        <v>34</v>
      </c>
      <c r="AB44" s="37"/>
      <c r="AC44" s="38"/>
      <c r="AD44" s="38" t="str">
        <f>IF(ISNA(VLOOKUP(D44,'[1]Liste en forme Garçons'!$C:$C,1,FALSE)),"","*")</f>
        <v>*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x14ac:dyDescent="0.35">
      <c r="A45" s="48">
        <v>38</v>
      </c>
      <c r="B45" s="25" t="s">
        <v>206</v>
      </c>
      <c r="C45" s="25" t="s">
        <v>390</v>
      </c>
      <c r="D45" s="26" t="s">
        <v>391</v>
      </c>
      <c r="E45" s="27" t="s">
        <v>103</v>
      </c>
      <c r="F45" s="28">
        <v>500</v>
      </c>
      <c r="G45" s="29">
        <v>38148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31">
        <f>LOOKUP(YEAR(G45)-[1]Paramètres!$E$1,[1]Paramètres!$A$1:$A$20)</f>
        <v>-13</v>
      </c>
      <c r="J45" s="31" t="str">
        <f>LOOKUP(I45,[1]Paramètres!$A$1:$B$20)</f>
        <v>M2</v>
      </c>
      <c r="K45" s="31">
        <f t="shared" si="8"/>
        <v>5</v>
      </c>
      <c r="L45" s="32" t="s">
        <v>283</v>
      </c>
      <c r="M45" s="32" t="s">
        <v>273</v>
      </c>
      <c r="N45" s="32" t="s">
        <v>248</v>
      </c>
      <c r="O45" s="32" t="s">
        <v>213</v>
      </c>
      <c r="P45" s="33" t="str">
        <f t="shared" si="9"/>
        <v>26G20H</v>
      </c>
      <c r="Q45" s="34">
        <f t="shared" si="10"/>
        <v>1500</v>
      </c>
      <c r="R45" s="34">
        <f t="shared" si="10"/>
        <v>2500</v>
      </c>
      <c r="S45" s="34">
        <f t="shared" si="10"/>
        <v>8000</v>
      </c>
      <c r="T45" s="34">
        <f t="shared" si="10"/>
        <v>250000</v>
      </c>
      <c r="U45" s="34">
        <f t="shared" si="11"/>
        <v>262000</v>
      </c>
      <c r="V45" s="35" t="str">
        <f t="shared" si="12"/>
        <v>26G</v>
      </c>
      <c r="W45" s="36">
        <f t="shared" si="13"/>
        <v>2000</v>
      </c>
      <c r="X45" s="35" t="str">
        <f t="shared" si="14"/>
        <v>26G20H</v>
      </c>
      <c r="Y45" s="36">
        <f t="shared" si="15"/>
        <v>0</v>
      </c>
      <c r="Z45" s="31" t="str">
        <f ca="1">LOOKUP(I45,[1]Paramètres!$A$1:$A$20,[1]Paramètres!$C$1:$C$21)</f>
        <v>-13</v>
      </c>
      <c r="AA45" s="14" t="s">
        <v>34</v>
      </c>
      <c r="AB45" s="37"/>
      <c r="AC45" s="38"/>
      <c r="AD45" s="38" t="str">
        <f>IF(ISNA(VLOOKUP(D45,'[1]Liste en forme Garçons'!$C:$C,1,FALSE)),"","*")</f>
        <v>*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x14ac:dyDescent="0.35">
      <c r="A46" s="48">
        <v>39</v>
      </c>
      <c r="B46" s="25" t="s">
        <v>392</v>
      </c>
      <c r="C46" s="25" t="s">
        <v>393</v>
      </c>
      <c r="D46" s="26" t="s">
        <v>394</v>
      </c>
      <c r="E46" s="27" t="s">
        <v>108</v>
      </c>
      <c r="F46" s="28">
        <v>500</v>
      </c>
      <c r="G46" s="29">
        <v>38434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31">
        <f>LOOKUP(YEAR(G46)-[1]Paramètres!$E$1,[1]Paramètres!$A$1:$A$20)</f>
        <v>-12</v>
      </c>
      <c r="J46" s="31" t="str">
        <f>LOOKUP(I46,[1]Paramètres!$A$1:$B$20)</f>
        <v>M1</v>
      </c>
      <c r="K46" s="31">
        <f t="shared" si="8"/>
        <v>5</v>
      </c>
      <c r="L46" s="32">
        <v>0</v>
      </c>
      <c r="M46" s="32" t="s">
        <v>228</v>
      </c>
      <c r="N46" s="32" t="s">
        <v>254</v>
      </c>
      <c r="O46" s="32">
        <v>0</v>
      </c>
      <c r="P46" s="33" t="str">
        <f t="shared" si="9"/>
        <v>24G</v>
      </c>
      <c r="Q46" s="34">
        <f t="shared" si="10"/>
        <v>0</v>
      </c>
      <c r="R46" s="34">
        <f t="shared" si="10"/>
        <v>50000</v>
      </c>
      <c r="S46" s="34">
        <f t="shared" si="10"/>
        <v>190000</v>
      </c>
      <c r="T46" s="34">
        <f t="shared" si="10"/>
        <v>0</v>
      </c>
      <c r="U46" s="34">
        <f t="shared" si="11"/>
        <v>240000</v>
      </c>
      <c r="V46" s="35" t="str">
        <f t="shared" si="12"/>
        <v>24G</v>
      </c>
      <c r="W46" s="36">
        <f t="shared" si="13"/>
        <v>0</v>
      </c>
      <c r="X46" s="35" t="str">
        <f t="shared" si="14"/>
        <v>24G</v>
      </c>
      <c r="Y46" s="36">
        <f t="shared" si="15"/>
        <v>0</v>
      </c>
      <c r="Z46" s="31" t="str">
        <f ca="1">LOOKUP(I46,[1]Paramètres!$A$1:$A$20,[1]Paramètres!$C$1:$C$21)</f>
        <v>-13</v>
      </c>
      <c r="AA46" s="14" t="s">
        <v>34</v>
      </c>
      <c r="AB46" s="37"/>
      <c r="AC46" s="38"/>
      <c r="AD46" s="38" t="str">
        <f>IF(ISNA(VLOOKUP(D46,'[1]Liste en forme Garçons'!$C:$C,1,FALSE)),"","*")</f>
        <v>*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x14ac:dyDescent="0.35">
      <c r="A47" s="48">
        <v>40</v>
      </c>
      <c r="B47" s="25" t="s">
        <v>395</v>
      </c>
      <c r="C47" s="25" t="s">
        <v>396</v>
      </c>
      <c r="D47" s="26" t="s">
        <v>397</v>
      </c>
      <c r="E47" s="27" t="s">
        <v>56</v>
      </c>
      <c r="F47" s="28">
        <v>500</v>
      </c>
      <c r="G47" s="29">
        <v>38682</v>
      </c>
      <c r="H47" s="30" t="str">
        <f>IF(E47="","",IF(COUNTIF([1]Paramètres!$H:$H,E47)=1,IF([1]Paramètres!$E$3=[1]Paramètres!$A$23,"Belfort/Montbéliard",IF([1]Paramètres!$E$3=[1]Paramètres!$A$24,"Doubs","Franche-Comté")),IF(COUNTIF([1]Paramètres!$I:$I,E47)=1,IF([1]Paramètres!$E$3=[1]Paramètres!$A$23,"Belfort/Montbéliard",IF([1]Paramètres!$E$3=[1]Paramètres!$A$24,"Belfort","Franche-Comté")),IF(COUNTIF([1]Paramètres!$J:$J,E47)=1,IF([1]Paramètres!$E$3=[1]Paramètres!$A$25,"Franche-Comté","Haute-Saône"),IF(COUNTIF([1]Paramètres!$K:$K,E47)=1,IF([1]Paramètres!$E$3=[1]Paramètres!$A$25,"Franche-Comté","Jura"),IF(COUNTIF([1]Paramètres!$G:$G,E47)=1,IF([1]Paramètres!$E$3=[1]Paramètres!$A$23,"Besançon",IF([1]Paramètres!$E$3=[1]Paramètres!$A$24,"Doubs","Franche-Comté")),"*** INCONNU ***"))))))</f>
        <v>Doubs</v>
      </c>
      <c r="I47" s="31">
        <f>LOOKUP(YEAR(G47)-[1]Paramètres!$E$1,[1]Paramètres!$A$1:$A$20)</f>
        <v>-12</v>
      </c>
      <c r="J47" s="31" t="str">
        <f>LOOKUP(I47,[1]Paramètres!$A$1:$B$20)</f>
        <v>M1</v>
      </c>
      <c r="K47" s="31">
        <f t="shared" si="8"/>
        <v>5</v>
      </c>
      <c r="L47" s="32" t="s">
        <v>234</v>
      </c>
      <c r="M47" s="32" t="s">
        <v>254</v>
      </c>
      <c r="N47" s="14">
        <v>0</v>
      </c>
      <c r="O47" s="14">
        <v>0</v>
      </c>
      <c r="P47" s="33" t="str">
        <f t="shared" si="9"/>
        <v>23G</v>
      </c>
      <c r="Q47" s="34">
        <f t="shared" si="10"/>
        <v>40000</v>
      </c>
      <c r="R47" s="34">
        <f t="shared" si="10"/>
        <v>190000</v>
      </c>
      <c r="S47" s="34">
        <f t="shared" si="10"/>
        <v>0</v>
      </c>
      <c r="T47" s="34">
        <f t="shared" si="10"/>
        <v>0</v>
      </c>
      <c r="U47" s="34">
        <f t="shared" si="11"/>
        <v>230000</v>
      </c>
      <c r="V47" s="35" t="str">
        <f t="shared" si="12"/>
        <v>23G</v>
      </c>
      <c r="W47" s="36">
        <f t="shared" si="13"/>
        <v>0</v>
      </c>
      <c r="X47" s="35" t="str">
        <f t="shared" si="14"/>
        <v>23G</v>
      </c>
      <c r="Y47" s="36">
        <f t="shared" si="15"/>
        <v>0</v>
      </c>
      <c r="Z47" s="31" t="str">
        <f ca="1">LOOKUP(I47,[1]Paramètres!$A$1:$A$20,[1]Paramètres!$C$1:$C$21)</f>
        <v>-13</v>
      </c>
      <c r="AA47" s="14" t="s">
        <v>34</v>
      </c>
      <c r="AB47" s="37"/>
      <c r="AC47" s="38"/>
      <c r="AD47" s="38" t="str">
        <f>IF(ISNA(VLOOKUP(D47,'[1]Liste en forme Garçons'!$C:$C,1,FALSE)),"","*")</f>
        <v>*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x14ac:dyDescent="0.35">
      <c r="A48" s="48">
        <v>41</v>
      </c>
      <c r="B48" s="25" t="s">
        <v>128</v>
      </c>
      <c r="C48" s="25" t="s">
        <v>398</v>
      </c>
      <c r="D48" s="26" t="s">
        <v>399</v>
      </c>
      <c r="E48" s="27" t="s">
        <v>170</v>
      </c>
      <c r="F48" s="28">
        <v>500</v>
      </c>
      <c r="G48" s="29">
        <v>38209</v>
      </c>
      <c r="H48" s="30" t="str">
        <f>IF(E48="","",IF(COUNTIF([1]Paramètres!$H:$H,E48)=1,IF([1]Paramètres!$E$3=[1]Paramètres!$A$23,"Belfort/Montbéliard",IF([1]Paramètres!$E$3=[1]Paramètres!$A$24,"Doubs","Franche-Comté")),IF(COUNTIF([1]Paramètres!$I:$I,E48)=1,IF([1]Paramètres!$E$3=[1]Paramètres!$A$23,"Belfort/Montbéliard",IF([1]Paramètres!$E$3=[1]Paramètres!$A$24,"Belfort","Franche-Comté")),IF(COUNTIF([1]Paramètres!$J:$J,E48)=1,IF([1]Paramètres!$E$3=[1]Paramètres!$A$25,"Franche-Comté","Haute-Saône"),IF(COUNTIF([1]Paramètres!$K:$K,E48)=1,IF([1]Paramètres!$E$3=[1]Paramètres!$A$25,"Franche-Comté","Jura"),IF(COUNTIF([1]Paramètres!$G:$G,E48)=1,IF([1]Paramètres!$E$3=[1]Paramètres!$A$23,"Besançon",IF([1]Paramètres!$E$3=[1]Paramètres!$A$24,"Doubs","Franche-Comté")),"*** INCONNU ***"))))))</f>
        <v>Doubs</v>
      </c>
      <c r="I48" s="31">
        <f>LOOKUP(YEAR(G48)-[1]Paramètres!$E$1,[1]Paramètres!$A$1:$A$20)</f>
        <v>-13</v>
      </c>
      <c r="J48" s="31" t="str">
        <f>LOOKUP(I48,[1]Paramètres!$A$1:$B$20)</f>
        <v>M2</v>
      </c>
      <c r="K48" s="31">
        <f t="shared" si="8"/>
        <v>5</v>
      </c>
      <c r="L48" s="32">
        <v>0</v>
      </c>
      <c r="M48" s="32" t="s">
        <v>224</v>
      </c>
      <c r="N48" s="32" t="s">
        <v>258</v>
      </c>
      <c r="O48" s="32">
        <v>0</v>
      </c>
      <c r="P48" s="33" t="str">
        <f t="shared" si="9"/>
        <v>20G</v>
      </c>
      <c r="Q48" s="34">
        <f t="shared" si="10"/>
        <v>0</v>
      </c>
      <c r="R48" s="34">
        <f t="shared" si="10"/>
        <v>70000</v>
      </c>
      <c r="S48" s="34">
        <f t="shared" si="10"/>
        <v>130000</v>
      </c>
      <c r="T48" s="34">
        <f t="shared" si="10"/>
        <v>0</v>
      </c>
      <c r="U48" s="34">
        <f t="shared" si="11"/>
        <v>200000</v>
      </c>
      <c r="V48" s="35" t="str">
        <f t="shared" si="12"/>
        <v>20G</v>
      </c>
      <c r="W48" s="36">
        <f t="shared" si="13"/>
        <v>0</v>
      </c>
      <c r="X48" s="35" t="str">
        <f t="shared" si="14"/>
        <v>20G</v>
      </c>
      <c r="Y48" s="36">
        <f t="shared" si="15"/>
        <v>0</v>
      </c>
      <c r="Z48" s="31" t="str">
        <f ca="1">LOOKUP(I48,[1]Paramètres!$A$1:$A$20,[1]Paramètres!$C$1:$C$21)</f>
        <v>-13</v>
      </c>
      <c r="AA48" s="14" t="s">
        <v>34</v>
      </c>
      <c r="AB48" s="37"/>
      <c r="AC48" s="38"/>
      <c r="AD48" s="38" t="str">
        <f>IF(ISNA(VLOOKUP(D48,'[1]Liste en forme Garçons'!$C:$C,1,FALSE)),"","*")</f>
        <v>*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x14ac:dyDescent="0.35">
      <c r="A49" s="48">
        <v>42</v>
      </c>
      <c r="B49" s="25" t="s">
        <v>115</v>
      </c>
      <c r="C49" s="25" t="s">
        <v>400</v>
      </c>
      <c r="D49" s="26" t="s">
        <v>401</v>
      </c>
      <c r="E49" s="27" t="s">
        <v>56</v>
      </c>
      <c r="F49" s="28">
        <v>500</v>
      </c>
      <c r="G49" s="29">
        <v>38657</v>
      </c>
      <c r="H49" s="30" t="str">
        <f>IF(E49="","",IF(COUNTIF([1]Paramètres!$H:$H,E49)=1,IF([1]Paramètres!$E$3=[1]Paramètres!$A$23,"Belfort/Montbéliard",IF([1]Paramètres!$E$3=[1]Paramètres!$A$24,"Doubs","Franche-Comté")),IF(COUNTIF([1]Paramètres!$I:$I,E49)=1,IF([1]Paramètres!$E$3=[1]Paramètres!$A$23,"Belfort/Montbéliard",IF([1]Paramètres!$E$3=[1]Paramètres!$A$24,"Belfort","Franche-Comté")),IF(COUNTIF([1]Paramètres!$J:$J,E49)=1,IF([1]Paramètres!$E$3=[1]Paramètres!$A$25,"Franche-Comté","Haute-Saône"),IF(COUNTIF([1]Paramètres!$K:$K,E49)=1,IF([1]Paramètres!$E$3=[1]Paramètres!$A$25,"Franche-Comté","Jura"),IF(COUNTIF([1]Paramètres!$G:$G,E49)=1,IF([1]Paramètres!$E$3=[1]Paramètres!$A$23,"Besançon",IF([1]Paramètres!$E$3=[1]Paramètres!$A$24,"Doubs","Franche-Comté")),"*** INCONNU ***"))))))</f>
        <v>Doubs</v>
      </c>
      <c r="I49" s="31">
        <f>LOOKUP(YEAR(G49)-[1]Paramètres!$E$1,[1]Paramètres!$A$1:$A$20)</f>
        <v>-12</v>
      </c>
      <c r="J49" s="31" t="str">
        <f>LOOKUP(I49,[1]Paramètres!$A$1:$B$20)</f>
        <v>M1</v>
      </c>
      <c r="K49" s="31">
        <f t="shared" si="8"/>
        <v>5</v>
      </c>
      <c r="L49" s="32" t="s">
        <v>257</v>
      </c>
      <c r="M49" s="32" t="s">
        <v>257</v>
      </c>
      <c r="N49" s="32" t="s">
        <v>274</v>
      </c>
      <c r="O49" s="32">
        <v>0</v>
      </c>
      <c r="P49" s="33" t="str">
        <f t="shared" si="9"/>
        <v>17G</v>
      </c>
      <c r="Q49" s="34">
        <f t="shared" si="10"/>
        <v>30000</v>
      </c>
      <c r="R49" s="34">
        <f t="shared" si="10"/>
        <v>30000</v>
      </c>
      <c r="S49" s="34">
        <f t="shared" si="10"/>
        <v>110000</v>
      </c>
      <c r="T49" s="34">
        <f t="shared" si="10"/>
        <v>0</v>
      </c>
      <c r="U49" s="34">
        <f t="shared" si="11"/>
        <v>170000</v>
      </c>
      <c r="V49" s="35" t="str">
        <f t="shared" si="12"/>
        <v>17G</v>
      </c>
      <c r="W49" s="36">
        <f t="shared" si="13"/>
        <v>0</v>
      </c>
      <c r="X49" s="35" t="str">
        <f t="shared" si="14"/>
        <v>17G</v>
      </c>
      <c r="Y49" s="36">
        <f t="shared" si="15"/>
        <v>0</v>
      </c>
      <c r="Z49" s="31" t="str">
        <f ca="1">LOOKUP(I49,[1]Paramètres!$A$1:$A$20,[1]Paramètres!$C$1:$C$21)</f>
        <v>-13</v>
      </c>
      <c r="AA49" s="14" t="s">
        <v>34</v>
      </c>
      <c r="AB49" s="37"/>
      <c r="AC49" s="38"/>
      <c r="AD49" s="38" t="str">
        <f>IF(ISNA(VLOOKUP(D49,'[1]Liste en forme Garçons'!$C:$C,1,FALSE)),"","*")</f>
        <v>*</v>
      </c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x14ac:dyDescent="0.35">
      <c r="A50" s="48">
        <v>43</v>
      </c>
      <c r="B50" s="25" t="s">
        <v>402</v>
      </c>
      <c r="C50" s="25" t="s">
        <v>403</v>
      </c>
      <c r="D50" s="26" t="s">
        <v>404</v>
      </c>
      <c r="E50" s="27" t="s">
        <v>79</v>
      </c>
      <c r="F50" s="28">
        <v>500</v>
      </c>
      <c r="G50" s="29">
        <v>38011</v>
      </c>
      <c r="H50" s="30" t="str">
        <f>IF(E50="","",IF(COUNTIF([1]Paramètres!$H:$H,E50)=1,IF([1]Paramètres!$E$3=[1]Paramètres!$A$23,"Belfort/Montbéliard",IF([1]Paramètres!$E$3=[1]Paramètres!$A$24,"Doubs","Franche-Comté")),IF(COUNTIF([1]Paramètres!$I:$I,E50)=1,IF([1]Paramètres!$E$3=[1]Paramètres!$A$23,"Belfort/Montbéliard",IF([1]Paramètres!$E$3=[1]Paramètres!$A$24,"Belfort","Franche-Comté")),IF(COUNTIF([1]Paramètres!$J:$J,E50)=1,IF([1]Paramètres!$E$3=[1]Paramètres!$A$25,"Franche-Comté","Haute-Saône"),IF(COUNTIF([1]Paramètres!$K:$K,E50)=1,IF([1]Paramètres!$E$3=[1]Paramètres!$A$25,"Franche-Comté","Jura"),IF(COUNTIF([1]Paramètres!$G:$G,E50)=1,IF([1]Paramètres!$E$3=[1]Paramètres!$A$23,"Besançon",IF([1]Paramètres!$E$3=[1]Paramètres!$A$24,"Doubs","Franche-Comté")),"*** INCONNU ***"))))))</f>
        <v>Doubs</v>
      </c>
      <c r="I50" s="31">
        <f>LOOKUP(YEAR(G50)-[1]Paramètres!$E$1,[1]Paramètres!$A$1:$A$20)</f>
        <v>-13</v>
      </c>
      <c r="J50" s="31" t="str">
        <f>LOOKUP(I50,[1]Paramètres!$A$1:$B$20)</f>
        <v>M2</v>
      </c>
      <c r="K50" s="31">
        <f t="shared" si="8"/>
        <v>5</v>
      </c>
      <c r="L50" s="32" t="s">
        <v>224</v>
      </c>
      <c r="M50" s="32" t="s">
        <v>234</v>
      </c>
      <c r="N50" s="14" t="s">
        <v>257</v>
      </c>
      <c r="O50" s="14" t="s">
        <v>405</v>
      </c>
      <c r="P50" s="33" t="str">
        <f t="shared" si="9"/>
        <v>14G13H</v>
      </c>
      <c r="Q50" s="34">
        <f t="shared" si="10"/>
        <v>70000</v>
      </c>
      <c r="R50" s="34">
        <f t="shared" si="10"/>
        <v>40000</v>
      </c>
      <c r="S50" s="34">
        <f t="shared" si="10"/>
        <v>30000</v>
      </c>
      <c r="T50" s="34">
        <f t="shared" si="10"/>
        <v>1300</v>
      </c>
      <c r="U50" s="34">
        <f t="shared" si="11"/>
        <v>141300</v>
      </c>
      <c r="V50" s="35" t="str">
        <f t="shared" si="12"/>
        <v>14G</v>
      </c>
      <c r="W50" s="36">
        <f t="shared" si="13"/>
        <v>1300</v>
      </c>
      <c r="X50" s="35" t="str">
        <f t="shared" si="14"/>
        <v>14G13H</v>
      </c>
      <c r="Y50" s="36">
        <f t="shared" si="15"/>
        <v>0</v>
      </c>
      <c r="Z50" s="31" t="str">
        <f ca="1">LOOKUP(I50,[1]Paramètres!$A$1:$A$20,[1]Paramètres!$C$1:$C$21)</f>
        <v>-13</v>
      </c>
      <c r="AA50" s="14" t="s">
        <v>34</v>
      </c>
      <c r="AB50" s="37"/>
      <c r="AC50" s="38"/>
      <c r="AD50" s="38" t="str">
        <f>IF(ISNA(VLOOKUP(D50,'[1]Liste en forme Garçons'!$C:$C,1,FALSE)),"","*")</f>
        <v>*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x14ac:dyDescent="0.35">
      <c r="A51" s="48">
        <v>44</v>
      </c>
      <c r="B51" s="25" t="s">
        <v>406</v>
      </c>
      <c r="C51" s="25" t="s">
        <v>407</v>
      </c>
      <c r="D51" s="26" t="s">
        <v>408</v>
      </c>
      <c r="E51" s="27" t="s">
        <v>69</v>
      </c>
      <c r="F51" s="28">
        <v>500</v>
      </c>
      <c r="G51" s="29">
        <v>38633</v>
      </c>
      <c r="H51" s="30" t="str">
        <f>IF(E51="","",IF(COUNTIF([1]Paramètres!$H:$H,E51)=1,IF([1]Paramètres!$E$3=[1]Paramètres!$A$23,"Belfort/Montbéliard",IF([1]Paramètres!$E$3=[1]Paramètres!$A$24,"Doubs","Franche-Comté")),IF(COUNTIF([1]Paramètres!$I:$I,E51)=1,IF([1]Paramètres!$E$3=[1]Paramètres!$A$23,"Belfort/Montbéliard",IF([1]Paramètres!$E$3=[1]Paramètres!$A$24,"Belfort","Franche-Comté")),IF(COUNTIF([1]Paramètres!$J:$J,E51)=1,IF([1]Paramètres!$E$3=[1]Paramètres!$A$25,"Franche-Comté","Haute-Saône"),IF(COUNTIF([1]Paramètres!$K:$K,E51)=1,IF([1]Paramètres!$E$3=[1]Paramètres!$A$25,"Franche-Comté","Jura"),IF(COUNTIF([1]Paramètres!$G:$G,E51)=1,IF([1]Paramètres!$E$3=[1]Paramètres!$A$23,"Besançon",IF([1]Paramètres!$E$3=[1]Paramètres!$A$24,"Doubs","Franche-Comté")),"*** INCONNU ***"))))))</f>
        <v>Doubs</v>
      </c>
      <c r="I51" s="31">
        <f>LOOKUP(YEAR(G51)-[1]Paramètres!$E$1,[1]Paramètres!$A$1:$A$20)</f>
        <v>-12</v>
      </c>
      <c r="J51" s="31" t="str">
        <f>LOOKUP(I51,[1]Paramètres!$A$1:$B$20)</f>
        <v>M1</v>
      </c>
      <c r="K51" s="31">
        <f t="shared" si="8"/>
        <v>5</v>
      </c>
      <c r="L51" s="32" t="s">
        <v>228</v>
      </c>
      <c r="M51" s="32" t="s">
        <v>228</v>
      </c>
      <c r="N51" s="14" t="s">
        <v>234</v>
      </c>
      <c r="O51" s="14" t="s">
        <v>409</v>
      </c>
      <c r="P51" s="33" t="str">
        <f t="shared" si="9"/>
        <v>14G7H</v>
      </c>
      <c r="Q51" s="34">
        <f t="shared" si="10"/>
        <v>50000</v>
      </c>
      <c r="R51" s="34">
        <f t="shared" si="10"/>
        <v>50000</v>
      </c>
      <c r="S51" s="34">
        <f t="shared" si="10"/>
        <v>40000</v>
      </c>
      <c r="T51" s="34">
        <f t="shared" si="10"/>
        <v>700</v>
      </c>
      <c r="U51" s="34">
        <f t="shared" si="11"/>
        <v>140700</v>
      </c>
      <c r="V51" s="35" t="str">
        <f t="shared" si="12"/>
        <v>14G</v>
      </c>
      <c r="W51" s="36">
        <f t="shared" si="13"/>
        <v>700</v>
      </c>
      <c r="X51" s="35" t="str">
        <f t="shared" si="14"/>
        <v>14G7H</v>
      </c>
      <c r="Y51" s="36">
        <f t="shared" si="15"/>
        <v>0</v>
      </c>
      <c r="Z51" s="31" t="str">
        <f ca="1">LOOKUP(I51,[1]Paramètres!$A$1:$A$20,[1]Paramètres!$C$1:$C$21)</f>
        <v>-13</v>
      </c>
      <c r="AA51" s="14" t="s">
        <v>34</v>
      </c>
      <c r="AB51" s="37"/>
      <c r="AC51" s="38"/>
      <c r="AD51" s="38" t="str">
        <f>IF(ISNA(VLOOKUP(D51,'[1]Liste en forme Garçons'!$C:$C,1,FALSE)),"","*")</f>
        <v>*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9" customFormat="1" x14ac:dyDescent="0.35">
      <c r="A52" s="48">
        <v>45</v>
      </c>
      <c r="B52" s="25" t="s">
        <v>410</v>
      </c>
      <c r="C52" s="25" t="s">
        <v>411</v>
      </c>
      <c r="D52" s="26" t="s">
        <v>412</v>
      </c>
      <c r="E52" s="45" t="s">
        <v>50</v>
      </c>
      <c r="F52" s="28">
        <v>500</v>
      </c>
      <c r="G52" s="29">
        <v>38332</v>
      </c>
      <c r="H52" s="30" t="str">
        <f>IF(E52="","",IF(COUNTIF([1]Paramètres!$H:$H,E52)=1,IF([1]Paramètres!$E$3=[1]Paramètres!$A$23,"Belfort/Montbéliard",IF([1]Paramètres!$E$3=[1]Paramètres!$A$24,"Doubs","Franche-Comté")),IF(COUNTIF([1]Paramètres!$I:$I,E52)=1,IF([1]Paramètres!$E$3=[1]Paramètres!$A$23,"Belfort/Montbéliard",IF([1]Paramètres!$E$3=[1]Paramètres!$A$24,"Belfort","Franche-Comté")),IF(COUNTIF([1]Paramètres!$J:$J,E52)=1,IF([1]Paramètres!$E$3=[1]Paramètres!$A$25,"Franche-Comté","Haute-Saône"),IF(COUNTIF([1]Paramètres!$K:$K,E52)=1,IF([1]Paramètres!$E$3=[1]Paramètres!$A$25,"Franche-Comté","Jura"),IF(COUNTIF([1]Paramètres!$G:$G,E52)=1,IF([1]Paramètres!$E$3=[1]Paramètres!$A$23,"Besançon",IF([1]Paramètres!$E$3=[1]Paramètres!$A$24,"Doubs","Franche-Comté")),"*** INCONNU ***"))))))</f>
        <v>Doubs</v>
      </c>
      <c r="I52" s="31">
        <f>LOOKUP(YEAR(G52)-[1]Paramètres!$E$1,[1]Paramètres!$A$1:$A$20)</f>
        <v>-13</v>
      </c>
      <c r="J52" s="31" t="str">
        <f>LOOKUP(I52,[1]Paramètres!$A$1:$B$20)</f>
        <v>M2</v>
      </c>
      <c r="K52" s="31">
        <f t="shared" si="8"/>
        <v>5</v>
      </c>
      <c r="L52" s="14">
        <v>0</v>
      </c>
      <c r="M52" s="32" t="s">
        <v>267</v>
      </c>
      <c r="N52" s="32" t="s">
        <v>181</v>
      </c>
      <c r="O52" s="14" t="s">
        <v>234</v>
      </c>
      <c r="P52" s="33" t="str">
        <f t="shared" si="9"/>
        <v>5G30H</v>
      </c>
      <c r="Q52" s="34">
        <f t="shared" si="10"/>
        <v>0</v>
      </c>
      <c r="R52" s="34">
        <f t="shared" si="10"/>
        <v>3000</v>
      </c>
      <c r="S52" s="34">
        <f t="shared" si="10"/>
        <v>10000</v>
      </c>
      <c r="T52" s="34">
        <f t="shared" si="10"/>
        <v>40000</v>
      </c>
      <c r="U52" s="34">
        <f t="shared" si="11"/>
        <v>53000</v>
      </c>
      <c r="V52" s="35" t="str">
        <f t="shared" si="12"/>
        <v>5G</v>
      </c>
      <c r="W52" s="36">
        <f t="shared" si="13"/>
        <v>3000</v>
      </c>
      <c r="X52" s="35" t="str">
        <f t="shared" si="14"/>
        <v>5G30H</v>
      </c>
      <c r="Y52" s="36">
        <f t="shared" si="15"/>
        <v>0</v>
      </c>
      <c r="Z52" s="31" t="str">
        <f ca="1">LOOKUP(I52,[1]Paramètres!$A$1:$A$20,[1]Paramètres!$C$1:$C$21)</f>
        <v>-13</v>
      </c>
      <c r="AA52" s="14" t="s">
        <v>34</v>
      </c>
      <c r="AB52" s="37"/>
      <c r="AC52" s="38"/>
      <c r="AD52" s="38" t="str">
        <f>IF(ISNA(VLOOKUP(D52,'[1]Liste en forme Garçons'!$C:$C,1,FALSE)),"","*")</f>
        <v>*</v>
      </c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s="39" customFormat="1" x14ac:dyDescent="0.35">
      <c r="A53" s="48">
        <v>46</v>
      </c>
      <c r="B53" s="25" t="s">
        <v>413</v>
      </c>
      <c r="C53" s="25" t="s">
        <v>414</v>
      </c>
      <c r="D53" s="26" t="s">
        <v>415</v>
      </c>
      <c r="E53" s="27" t="s">
        <v>64</v>
      </c>
      <c r="F53" s="28">
        <v>531</v>
      </c>
      <c r="G53" s="29">
        <v>38555</v>
      </c>
      <c r="H53" s="30" t="str">
        <f>IF(E53="","",IF(COUNTIF([1]Paramètres!$H:$H,E53)=1,IF([1]Paramètres!$E$3=[1]Paramètres!$A$23,"Belfort/Montbéliard",IF([1]Paramètres!$E$3=[1]Paramètres!$A$24,"Doubs","Franche-Comté")),IF(COUNTIF([1]Paramètres!$I:$I,E53)=1,IF([1]Paramètres!$E$3=[1]Paramètres!$A$23,"Belfort/Montbéliard",IF([1]Paramètres!$E$3=[1]Paramètres!$A$24,"Belfort","Franche-Comté")),IF(COUNTIF([1]Paramètres!$J:$J,E53)=1,IF([1]Paramètres!$E$3=[1]Paramètres!$A$25,"Franche-Comté","Haute-Saône"),IF(COUNTIF([1]Paramètres!$K:$K,E53)=1,IF([1]Paramètres!$E$3=[1]Paramètres!$A$25,"Franche-Comté","Jura"),IF(COUNTIF([1]Paramètres!$G:$G,E53)=1,IF([1]Paramètres!$E$3=[1]Paramètres!$A$23,"Besançon",IF([1]Paramètres!$E$3=[1]Paramètres!$A$24,"Doubs","Franche-Comté")),"*** INCONNU ***"))))))</f>
        <v>Doubs</v>
      </c>
      <c r="I53" s="31">
        <f>LOOKUP(YEAR(G53)-[1]Paramètres!$E$1,[1]Paramètres!$A$1:$A$20)</f>
        <v>-12</v>
      </c>
      <c r="J53" s="31" t="str">
        <f>LOOKUP(I53,[1]Paramètres!$A$1:$B$20)</f>
        <v>M1</v>
      </c>
      <c r="K53" s="31">
        <f t="shared" si="8"/>
        <v>5</v>
      </c>
      <c r="L53" s="32" t="s">
        <v>416</v>
      </c>
      <c r="M53" s="32" t="s">
        <v>243</v>
      </c>
      <c r="N53" s="32" t="s">
        <v>243</v>
      </c>
      <c r="O53" s="32" t="s">
        <v>248</v>
      </c>
      <c r="P53" s="33" t="str">
        <f t="shared" si="9"/>
        <v>2G45H</v>
      </c>
      <c r="Q53" s="34">
        <f t="shared" si="10"/>
        <v>3500</v>
      </c>
      <c r="R53" s="34">
        <f t="shared" si="10"/>
        <v>6500</v>
      </c>
      <c r="S53" s="34">
        <f t="shared" si="10"/>
        <v>6500</v>
      </c>
      <c r="T53" s="34">
        <f t="shared" si="10"/>
        <v>8000</v>
      </c>
      <c r="U53" s="34">
        <f t="shared" si="11"/>
        <v>24500</v>
      </c>
      <c r="V53" s="35" t="str">
        <f t="shared" si="12"/>
        <v>2G</v>
      </c>
      <c r="W53" s="36">
        <f t="shared" si="13"/>
        <v>4500</v>
      </c>
      <c r="X53" s="35" t="str">
        <f t="shared" si="14"/>
        <v>2G45H</v>
      </c>
      <c r="Y53" s="36">
        <f t="shared" si="15"/>
        <v>0</v>
      </c>
      <c r="Z53" s="31" t="str">
        <f ca="1">LOOKUP(I53,[1]Paramètres!$A$1:$A$20,[1]Paramètres!$C$1:$C$21)</f>
        <v>-13</v>
      </c>
      <c r="AA53" s="14" t="s">
        <v>34</v>
      </c>
      <c r="AB53" s="37"/>
      <c r="AC53" s="38"/>
      <c r="AD53" s="38" t="str">
        <f>IF(ISNA(VLOOKUP(D53,'[1]Liste en forme Garçons'!$C:$C,1,FALSE)),"","*")</f>
        <v>*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39" customFormat="1" x14ac:dyDescent="0.35">
      <c r="A54" s="48">
        <v>47</v>
      </c>
      <c r="B54" s="25" t="s">
        <v>417</v>
      </c>
      <c r="C54" s="25" t="s">
        <v>418</v>
      </c>
      <c r="D54" s="26" t="s">
        <v>419</v>
      </c>
      <c r="E54" s="27" t="s">
        <v>69</v>
      </c>
      <c r="F54" s="28">
        <v>500</v>
      </c>
      <c r="G54" s="29">
        <v>38090</v>
      </c>
      <c r="H54" s="30" t="str">
        <f>IF(E54="","",IF(COUNTIF([1]Paramètres!$H:$H,E54)=1,IF([1]Paramètres!$E$3=[1]Paramètres!$A$23,"Belfort/Montbéliard",IF([1]Paramètres!$E$3=[1]Paramètres!$A$24,"Doubs","Franche-Comté")),IF(COUNTIF([1]Paramètres!$I:$I,E54)=1,IF([1]Paramètres!$E$3=[1]Paramètres!$A$23,"Belfort/Montbéliard",IF([1]Paramètres!$E$3=[1]Paramètres!$A$24,"Belfort","Franche-Comté")),IF(COUNTIF([1]Paramètres!$J:$J,E54)=1,IF([1]Paramètres!$E$3=[1]Paramètres!$A$25,"Franche-Comté","Haute-Saône"),IF(COUNTIF([1]Paramètres!$K:$K,E54)=1,IF([1]Paramètres!$E$3=[1]Paramètres!$A$25,"Franche-Comté","Jura"),IF(COUNTIF([1]Paramètres!$G:$G,E54)=1,IF([1]Paramètres!$E$3=[1]Paramètres!$A$23,"Besançon",IF([1]Paramètres!$E$3=[1]Paramètres!$A$24,"Doubs","Franche-Comté")),"*** INCONNU ***"))))))</f>
        <v>Doubs</v>
      </c>
      <c r="I54" s="31">
        <f>LOOKUP(YEAR(G54)-[1]Paramètres!$E$1,[1]Paramètres!$A$1:$A$20)</f>
        <v>-13</v>
      </c>
      <c r="J54" s="31" t="str">
        <f>LOOKUP(I54,[1]Paramètres!$A$1:$B$20)</f>
        <v>M2</v>
      </c>
      <c r="K54" s="31">
        <f t="shared" si="8"/>
        <v>5</v>
      </c>
      <c r="L54" s="32" t="s">
        <v>273</v>
      </c>
      <c r="M54" s="32">
        <v>0</v>
      </c>
      <c r="N54" s="32" t="s">
        <v>253</v>
      </c>
      <c r="O54" s="32" t="s">
        <v>181</v>
      </c>
      <c r="P54" s="33" t="str">
        <f t="shared" si="9"/>
        <v>1G75H</v>
      </c>
      <c r="Q54" s="34">
        <f t="shared" si="10"/>
        <v>2500</v>
      </c>
      <c r="R54" s="34">
        <f t="shared" si="10"/>
        <v>0</v>
      </c>
      <c r="S54" s="34">
        <f t="shared" si="10"/>
        <v>5000</v>
      </c>
      <c r="T54" s="34">
        <f t="shared" si="10"/>
        <v>10000</v>
      </c>
      <c r="U54" s="34">
        <f t="shared" si="11"/>
        <v>17500</v>
      </c>
      <c r="V54" s="35" t="str">
        <f t="shared" si="12"/>
        <v>1G</v>
      </c>
      <c r="W54" s="36">
        <f t="shared" si="13"/>
        <v>7500</v>
      </c>
      <c r="X54" s="35" t="str">
        <f t="shared" si="14"/>
        <v>1G75H</v>
      </c>
      <c r="Y54" s="36">
        <f t="shared" si="15"/>
        <v>0</v>
      </c>
      <c r="Z54" s="31" t="str">
        <f ca="1">LOOKUP(I54,[1]Paramètres!$A$1:$A$20,[1]Paramètres!$C$1:$C$21)</f>
        <v>-13</v>
      </c>
      <c r="AA54" s="14" t="s">
        <v>34</v>
      </c>
      <c r="AB54" s="37"/>
      <c r="AC54" s="38"/>
      <c r="AD54" s="38" t="str">
        <f>IF(ISNA(VLOOKUP(D54,'[1]Liste en forme Garçons'!$C:$C,1,FALSE)),"","*")</f>
        <v>*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39" customFormat="1" x14ac:dyDescent="0.35">
      <c r="A55" s="55">
        <v>48</v>
      </c>
      <c r="B55" s="25" t="s">
        <v>235</v>
      </c>
      <c r="C55" s="25" t="s">
        <v>420</v>
      </c>
      <c r="D55" s="26" t="s">
        <v>421</v>
      </c>
      <c r="E55" s="27" t="s">
        <v>118</v>
      </c>
      <c r="F55" s="28">
        <v>500</v>
      </c>
      <c r="G55" s="29">
        <v>38230</v>
      </c>
      <c r="H55" s="30" t="str">
        <f>IF(E55="","",IF(COUNTIF([1]Paramètres!$H:$H,E55)=1,IF([1]Paramètres!$E$3=[1]Paramètres!$A$23,"Belfort/Montbéliard",IF([1]Paramètres!$E$3=[1]Paramètres!$A$24,"Doubs","Franche-Comté")),IF(COUNTIF([1]Paramètres!$I:$I,E55)=1,IF([1]Paramètres!$E$3=[1]Paramètres!$A$23,"Belfort/Montbéliard",IF([1]Paramètres!$E$3=[1]Paramètres!$A$24,"Belfort","Franche-Comté")),IF(COUNTIF([1]Paramètres!$J:$J,E55)=1,IF([1]Paramètres!$E$3=[1]Paramètres!$A$25,"Franche-Comté","Haute-Saône"),IF(COUNTIF([1]Paramètres!$K:$K,E55)=1,IF([1]Paramètres!$E$3=[1]Paramètres!$A$25,"Franche-Comté","Jura"),IF(COUNTIF([1]Paramètres!$G:$G,E55)=1,IF([1]Paramètres!$E$3=[1]Paramètres!$A$23,"Besançon",IF([1]Paramètres!$E$3=[1]Paramètres!$A$24,"Doubs","Franche-Comté")),"*** INCONNU ***"))))))</f>
        <v>Doubs</v>
      </c>
      <c r="I55" s="31">
        <f>LOOKUP(YEAR(G55)-[1]Paramètres!$E$1,[1]Paramètres!$A$1:$A$20)</f>
        <v>-13</v>
      </c>
      <c r="J55" s="31" t="str">
        <f>LOOKUP(I55,[1]Paramètres!$A$1:$B$20)</f>
        <v>M2</v>
      </c>
      <c r="K55" s="31">
        <f t="shared" si="8"/>
        <v>5</v>
      </c>
      <c r="L55" s="32" t="s">
        <v>405</v>
      </c>
      <c r="M55" s="32" t="s">
        <v>416</v>
      </c>
      <c r="N55" s="32" t="s">
        <v>267</v>
      </c>
      <c r="O55" s="32" t="s">
        <v>253</v>
      </c>
      <c r="P55" s="33" t="str">
        <f t="shared" si="9"/>
        <v>1G28H</v>
      </c>
      <c r="Q55" s="34">
        <f t="shared" si="10"/>
        <v>1300</v>
      </c>
      <c r="R55" s="34">
        <f t="shared" si="10"/>
        <v>3500</v>
      </c>
      <c r="S55" s="34">
        <f t="shared" si="10"/>
        <v>3000</v>
      </c>
      <c r="T55" s="34">
        <f t="shared" si="10"/>
        <v>5000</v>
      </c>
      <c r="U55" s="34">
        <f t="shared" si="11"/>
        <v>12800</v>
      </c>
      <c r="V55" s="35" t="str">
        <f t="shared" si="12"/>
        <v>1G</v>
      </c>
      <c r="W55" s="36">
        <f t="shared" si="13"/>
        <v>2800</v>
      </c>
      <c r="X55" s="35" t="str">
        <f t="shared" si="14"/>
        <v>1G28H</v>
      </c>
      <c r="Y55" s="36">
        <f t="shared" si="15"/>
        <v>0</v>
      </c>
      <c r="Z55" s="31" t="str">
        <f ca="1">LOOKUP(I55,[1]Paramètres!$A$1:$A$20,[1]Paramètres!$C$1:$C$21)</f>
        <v>-13</v>
      </c>
      <c r="AA55" s="14" t="s">
        <v>34</v>
      </c>
      <c r="AB55" s="47"/>
      <c r="AC55" s="38"/>
      <c r="AD55" s="38" t="str">
        <f>IF(ISNA(VLOOKUP(D55,'[1]Liste en forme Garçons'!$C:$C,1,FALSE)),"","*")</f>
        <v>*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39" customFormat="1" x14ac:dyDescent="0.35">
      <c r="A56" s="48">
        <v>49</v>
      </c>
      <c r="B56" s="25" t="s">
        <v>422</v>
      </c>
      <c r="C56" s="25" t="s">
        <v>423</v>
      </c>
      <c r="D56" s="26" t="s">
        <v>424</v>
      </c>
      <c r="E56" s="27" t="s">
        <v>64</v>
      </c>
      <c r="F56" s="28">
        <v>534</v>
      </c>
      <c r="G56" s="29">
        <v>38276</v>
      </c>
      <c r="H56" s="30" t="str">
        <f>IF(E56="","",IF(COUNTIF([1]Paramètres!$H:$H,E56)=1,IF([1]Paramètres!$E$3=[1]Paramètres!$A$23,"Belfort/Montbéliard",IF([1]Paramètres!$E$3=[1]Paramètres!$A$24,"Doubs","Franche-Comté")),IF(COUNTIF([1]Paramètres!$I:$I,E56)=1,IF([1]Paramètres!$E$3=[1]Paramètres!$A$23,"Belfort/Montbéliard",IF([1]Paramètres!$E$3=[1]Paramètres!$A$24,"Belfort","Franche-Comté")),IF(COUNTIF([1]Paramètres!$J:$J,E56)=1,IF([1]Paramètres!$E$3=[1]Paramètres!$A$25,"Franche-Comté","Haute-Saône"),IF(COUNTIF([1]Paramètres!$K:$K,E56)=1,IF([1]Paramètres!$E$3=[1]Paramètres!$A$25,"Franche-Comté","Jura"),IF(COUNTIF([1]Paramètres!$G:$G,E56)=1,IF([1]Paramètres!$E$3=[1]Paramètres!$A$23,"Besançon",IF([1]Paramètres!$E$3=[1]Paramètres!$A$24,"Doubs","Franche-Comté")),"*** INCONNU ***"))))))</f>
        <v>Doubs</v>
      </c>
      <c r="I56" s="31">
        <f>LOOKUP(YEAR(G56)-[1]Paramètres!$E$1,[1]Paramètres!$A$1:$A$20)</f>
        <v>-13</v>
      </c>
      <c r="J56" s="31" t="str">
        <f>LOOKUP(I56,[1]Paramètres!$A$1:$B$20)</f>
        <v>M2</v>
      </c>
      <c r="K56" s="31">
        <f t="shared" si="8"/>
        <v>5</v>
      </c>
      <c r="L56" s="32" t="s">
        <v>217</v>
      </c>
      <c r="M56" s="32" t="s">
        <v>217</v>
      </c>
      <c r="N56" s="32" t="s">
        <v>416</v>
      </c>
      <c r="O56" s="32">
        <v>0</v>
      </c>
      <c r="P56" s="33" t="str">
        <f t="shared" si="9"/>
        <v>1G15H</v>
      </c>
      <c r="Q56" s="34">
        <f t="shared" si="10"/>
        <v>4000</v>
      </c>
      <c r="R56" s="34">
        <f t="shared" si="10"/>
        <v>4000</v>
      </c>
      <c r="S56" s="34">
        <f t="shared" si="10"/>
        <v>3500</v>
      </c>
      <c r="T56" s="34">
        <f t="shared" si="10"/>
        <v>0</v>
      </c>
      <c r="U56" s="34">
        <f t="shared" si="11"/>
        <v>11500</v>
      </c>
      <c r="V56" s="35" t="str">
        <f t="shared" si="12"/>
        <v>1G</v>
      </c>
      <c r="W56" s="36">
        <f t="shared" si="13"/>
        <v>1500</v>
      </c>
      <c r="X56" s="35" t="str">
        <f t="shared" si="14"/>
        <v>1G15H</v>
      </c>
      <c r="Y56" s="36">
        <f t="shared" si="15"/>
        <v>0</v>
      </c>
      <c r="Z56" s="31" t="str">
        <f ca="1">LOOKUP(I56,[1]Paramètres!$A$1:$A$20,[1]Paramètres!$C$1:$C$21)</f>
        <v>-13</v>
      </c>
      <c r="AA56" s="14" t="s">
        <v>34</v>
      </c>
      <c r="AB56" s="37"/>
      <c r="AC56" s="38"/>
      <c r="AD56" s="38" t="str">
        <f>IF(ISNA(VLOOKUP(D56,'[1]Liste en forme Garçons'!$C:$C,1,FALSE)),"","*")</f>
        <v>*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39" customFormat="1" x14ac:dyDescent="0.35">
      <c r="A57" s="48">
        <v>50</v>
      </c>
      <c r="B57" s="25" t="s">
        <v>425</v>
      </c>
      <c r="C57" s="25" t="s">
        <v>426</v>
      </c>
      <c r="D57" s="26" t="s">
        <v>427</v>
      </c>
      <c r="E57" s="27" t="s">
        <v>64</v>
      </c>
      <c r="F57" s="28">
        <v>501</v>
      </c>
      <c r="G57" s="29">
        <v>38340</v>
      </c>
      <c r="H57" s="30" t="str">
        <f>IF(E57="","",IF(COUNTIF([1]Paramètres!$H:$H,E57)=1,IF([1]Paramètres!$E$3=[1]Paramètres!$A$23,"Belfort/Montbéliard",IF([1]Paramètres!$E$3=[1]Paramètres!$A$24,"Doubs","Franche-Comté")),IF(COUNTIF([1]Paramètres!$I:$I,E57)=1,IF([1]Paramètres!$E$3=[1]Paramètres!$A$23,"Belfort/Montbéliard",IF([1]Paramètres!$E$3=[1]Paramètres!$A$24,"Belfort","Franche-Comté")),IF(COUNTIF([1]Paramètres!$J:$J,E57)=1,IF([1]Paramètres!$E$3=[1]Paramètres!$A$25,"Franche-Comté","Haute-Saône"),IF(COUNTIF([1]Paramètres!$K:$K,E57)=1,IF([1]Paramètres!$E$3=[1]Paramètres!$A$25,"Franche-Comté","Jura"),IF(COUNTIF([1]Paramètres!$G:$G,E57)=1,IF([1]Paramètres!$E$3=[1]Paramètres!$A$23,"Besançon",IF([1]Paramètres!$E$3=[1]Paramètres!$A$24,"Doubs","Franche-Comté")),"*** INCONNU ***"))))))</f>
        <v>Doubs</v>
      </c>
      <c r="I57" s="31">
        <f>LOOKUP(YEAR(G57)-[1]Paramètres!$E$1,[1]Paramètres!$A$1:$A$20)</f>
        <v>-13</v>
      </c>
      <c r="J57" s="31" t="str">
        <f>LOOKUP(I57,[1]Paramètres!$A$1:$B$20)</f>
        <v>M2</v>
      </c>
      <c r="K57" s="31">
        <f t="shared" si="8"/>
        <v>5</v>
      </c>
      <c r="L57" s="32" t="s">
        <v>149</v>
      </c>
      <c r="M57" s="32" t="s">
        <v>253</v>
      </c>
      <c r="N57" s="32">
        <v>0</v>
      </c>
      <c r="O57" s="32" t="s">
        <v>243</v>
      </c>
      <c r="P57" s="33" t="str">
        <f t="shared" si="9"/>
        <v>1G15H</v>
      </c>
      <c r="Q57" s="34">
        <f t="shared" si="10"/>
        <v>0</v>
      </c>
      <c r="R57" s="34">
        <f t="shared" si="10"/>
        <v>5000</v>
      </c>
      <c r="S57" s="34">
        <f t="shared" si="10"/>
        <v>0</v>
      </c>
      <c r="T57" s="34">
        <f t="shared" si="10"/>
        <v>6500</v>
      </c>
      <c r="U57" s="34">
        <f t="shared" si="11"/>
        <v>11500</v>
      </c>
      <c r="V57" s="35" t="str">
        <f t="shared" si="12"/>
        <v>1G</v>
      </c>
      <c r="W57" s="36">
        <f t="shared" si="13"/>
        <v>1500</v>
      </c>
      <c r="X57" s="35" t="str">
        <f t="shared" si="14"/>
        <v>1G15H</v>
      </c>
      <c r="Y57" s="36">
        <f t="shared" si="15"/>
        <v>0</v>
      </c>
      <c r="Z57" s="31" t="str">
        <f ca="1">LOOKUP(I57,[1]Paramètres!$A$1:$A$20,[1]Paramètres!$C$1:$C$21)</f>
        <v>-13</v>
      </c>
      <c r="AA57" s="14" t="s">
        <v>34</v>
      </c>
      <c r="AB57" s="37"/>
      <c r="AC57" s="38"/>
      <c r="AD57" s="38" t="str">
        <f>IF(ISNA(VLOOKUP(D57,'[1]Liste en forme Garçons'!$C:$C,1,FALSE)),"","*")</f>
        <v>*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39" customFormat="1" x14ac:dyDescent="0.35">
      <c r="A58" s="48">
        <v>51</v>
      </c>
      <c r="B58" s="25" t="s">
        <v>428</v>
      </c>
      <c r="C58" s="25" t="s">
        <v>429</v>
      </c>
      <c r="D58" s="26" t="s">
        <v>430</v>
      </c>
      <c r="E58" s="27" t="s">
        <v>44</v>
      </c>
      <c r="F58" s="28">
        <v>508</v>
      </c>
      <c r="G58" s="29">
        <v>38496</v>
      </c>
      <c r="H58" s="30" t="str">
        <f>IF(E58="","",IF(COUNTIF([1]Paramètres!$H:$H,E58)=1,IF([1]Paramètres!$E$3=[1]Paramètres!$A$23,"Belfort/Montbéliard",IF([1]Paramètres!$E$3=[1]Paramètres!$A$24,"Doubs","Franche-Comté")),IF(COUNTIF([1]Paramètres!$I:$I,E58)=1,IF([1]Paramètres!$E$3=[1]Paramètres!$A$23,"Belfort/Montbéliard",IF([1]Paramètres!$E$3=[1]Paramètres!$A$24,"Belfort","Franche-Comté")),IF(COUNTIF([1]Paramètres!$J:$J,E58)=1,IF([1]Paramètres!$E$3=[1]Paramètres!$A$25,"Franche-Comté","Haute-Saône"),IF(COUNTIF([1]Paramètres!$K:$K,E58)=1,IF([1]Paramètres!$E$3=[1]Paramètres!$A$25,"Franche-Comté","Jura"),IF(COUNTIF([1]Paramètres!$G:$G,E58)=1,IF([1]Paramètres!$E$3=[1]Paramètres!$A$23,"Besançon",IF([1]Paramètres!$E$3=[1]Paramètres!$A$24,"Doubs","Franche-Comté")),"*** INCONNU ***"))))))</f>
        <v>Doubs</v>
      </c>
      <c r="I58" s="31">
        <f>LOOKUP(YEAR(G58)-[1]Paramètres!$E$1,[1]Paramètres!$A$1:$A$20)</f>
        <v>-12</v>
      </c>
      <c r="J58" s="31" t="str">
        <f>LOOKUP(I58,[1]Paramètres!$A$1:$B$20)</f>
        <v>M1</v>
      </c>
      <c r="K58" s="31">
        <f t="shared" si="8"/>
        <v>5</v>
      </c>
      <c r="L58" s="32" t="s">
        <v>149</v>
      </c>
      <c r="M58" s="32" t="s">
        <v>431</v>
      </c>
      <c r="N58" s="32" t="s">
        <v>217</v>
      </c>
      <c r="O58" s="32" t="s">
        <v>217</v>
      </c>
      <c r="P58" s="33" t="str">
        <f t="shared" si="9"/>
        <v>1G2H</v>
      </c>
      <c r="Q58" s="34">
        <f t="shared" si="10"/>
        <v>0</v>
      </c>
      <c r="R58" s="34">
        <f t="shared" si="10"/>
        <v>2200</v>
      </c>
      <c r="S58" s="34">
        <f t="shared" si="10"/>
        <v>4000</v>
      </c>
      <c r="T58" s="34">
        <f t="shared" si="10"/>
        <v>4000</v>
      </c>
      <c r="U58" s="34">
        <f t="shared" si="11"/>
        <v>10200</v>
      </c>
      <c r="V58" s="35" t="str">
        <f t="shared" si="12"/>
        <v>1G</v>
      </c>
      <c r="W58" s="36">
        <f t="shared" si="13"/>
        <v>200</v>
      </c>
      <c r="X58" s="35" t="str">
        <f t="shared" si="14"/>
        <v>1G2H</v>
      </c>
      <c r="Y58" s="36">
        <f t="shared" si="15"/>
        <v>0</v>
      </c>
      <c r="Z58" s="31" t="str">
        <f ca="1">LOOKUP(I58,[1]Paramètres!$A$1:$A$20,[1]Paramètres!$C$1:$C$21)</f>
        <v>-13</v>
      </c>
      <c r="AA58" s="14" t="s">
        <v>34</v>
      </c>
      <c r="AB58" s="37"/>
      <c r="AC58" s="38"/>
      <c r="AD58" s="38" t="str">
        <f>IF(ISNA(VLOOKUP(D58,'[1]Liste en forme Garçons'!$C:$C,1,FALSE)),"","*")</f>
        <v>*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39" customFormat="1" x14ac:dyDescent="0.35">
      <c r="A59" s="48">
        <v>52</v>
      </c>
      <c r="B59" s="25" t="s">
        <v>289</v>
      </c>
      <c r="C59" s="25" t="s">
        <v>432</v>
      </c>
      <c r="D59" s="26" t="s">
        <v>433</v>
      </c>
      <c r="E59" s="27" t="s">
        <v>64</v>
      </c>
      <c r="F59" s="28">
        <v>500</v>
      </c>
      <c r="G59" s="29">
        <v>38664</v>
      </c>
      <c r="H59" s="30" t="str">
        <f>IF(E59="","",IF(COUNTIF([1]Paramètres!$H:$H,E59)=1,IF([1]Paramètres!$E$3=[1]Paramètres!$A$23,"Belfort/Montbéliard",IF([1]Paramètres!$E$3=[1]Paramètres!$A$24,"Doubs","Franche-Comté")),IF(COUNTIF([1]Paramètres!$I:$I,E59)=1,IF([1]Paramètres!$E$3=[1]Paramètres!$A$23,"Belfort/Montbéliard",IF([1]Paramètres!$E$3=[1]Paramètres!$A$24,"Belfort","Franche-Comté")),IF(COUNTIF([1]Paramètres!$J:$J,E59)=1,IF([1]Paramètres!$E$3=[1]Paramètres!$A$25,"Franche-Comté","Haute-Saône"),IF(COUNTIF([1]Paramètres!$K:$K,E59)=1,IF([1]Paramètres!$E$3=[1]Paramètres!$A$25,"Franche-Comté","Jura"),IF(COUNTIF([1]Paramètres!$G:$G,E59)=1,IF([1]Paramètres!$E$3=[1]Paramètres!$A$23,"Besançon",IF([1]Paramètres!$E$3=[1]Paramètres!$A$24,"Doubs","Franche-Comté")),"*** INCONNU ***"))))))</f>
        <v>Doubs</v>
      </c>
      <c r="I59" s="31">
        <f>LOOKUP(YEAR(G59)-[1]Paramètres!$E$1,[1]Paramètres!$A$1:$A$20)</f>
        <v>-12</v>
      </c>
      <c r="J59" s="31" t="str">
        <f>LOOKUP(I59,[1]Paramètres!$A$1:$B$20)</f>
        <v>M1</v>
      </c>
      <c r="K59" s="31">
        <f t="shared" si="8"/>
        <v>5</v>
      </c>
      <c r="L59" s="32" t="s">
        <v>434</v>
      </c>
      <c r="M59" s="32" t="s">
        <v>435</v>
      </c>
      <c r="N59" s="32" t="s">
        <v>241</v>
      </c>
      <c r="O59" s="32" t="s">
        <v>267</v>
      </c>
      <c r="P59" s="33" t="str">
        <f t="shared" si="9"/>
        <v>76H</v>
      </c>
      <c r="Q59" s="34">
        <f t="shared" si="10"/>
        <v>1700</v>
      </c>
      <c r="R59" s="34">
        <f t="shared" si="10"/>
        <v>900</v>
      </c>
      <c r="S59" s="34">
        <f t="shared" si="10"/>
        <v>2000</v>
      </c>
      <c r="T59" s="34">
        <f t="shared" si="10"/>
        <v>3000</v>
      </c>
      <c r="U59" s="34">
        <f t="shared" si="11"/>
        <v>7600</v>
      </c>
      <c r="V59" s="35" t="str">
        <f t="shared" si="12"/>
        <v>76H</v>
      </c>
      <c r="W59" s="36">
        <f t="shared" si="13"/>
        <v>0</v>
      </c>
      <c r="X59" s="35" t="str">
        <f t="shared" si="14"/>
        <v>76H</v>
      </c>
      <c r="Y59" s="36">
        <f t="shared" si="15"/>
        <v>0</v>
      </c>
      <c r="Z59" s="31" t="str">
        <f ca="1">LOOKUP(I59,[1]Paramètres!$A$1:$A$20,[1]Paramètres!$C$1:$C$21)</f>
        <v>-13</v>
      </c>
      <c r="AA59" s="14" t="s">
        <v>34</v>
      </c>
      <c r="AB59" s="37"/>
      <c r="AD59" s="38" t="str">
        <f>IF(ISNA(VLOOKUP(D59,'[1]Liste en forme Garçons'!$C:$C,1,FALSE)),"","*")</f>
        <v>*</v>
      </c>
    </row>
    <row r="60" spans="1:46" s="39" customFormat="1" x14ac:dyDescent="0.35">
      <c r="A60" s="48">
        <v>53</v>
      </c>
      <c r="B60" s="25" t="s">
        <v>436</v>
      </c>
      <c r="C60" s="25" t="s">
        <v>437</v>
      </c>
      <c r="D60" s="26" t="s">
        <v>438</v>
      </c>
      <c r="E60" s="27" t="s">
        <v>103</v>
      </c>
      <c r="F60" s="28">
        <v>500</v>
      </c>
      <c r="G60" s="29">
        <v>38282</v>
      </c>
      <c r="H60" s="30" t="str">
        <f>IF(E60="","",IF(COUNTIF([1]Paramètres!$H:$H,E60)=1,IF([1]Paramètres!$E$3=[1]Paramètres!$A$23,"Belfort/Montbéliard",IF([1]Paramètres!$E$3=[1]Paramètres!$A$24,"Doubs","Franche-Comté")),IF(COUNTIF([1]Paramètres!$I:$I,E60)=1,IF([1]Paramètres!$E$3=[1]Paramètres!$A$23,"Belfort/Montbéliard",IF([1]Paramètres!$E$3=[1]Paramètres!$A$24,"Belfort","Franche-Comté")),IF(COUNTIF([1]Paramètres!$J:$J,E60)=1,IF([1]Paramètres!$E$3=[1]Paramètres!$A$25,"Franche-Comté","Haute-Saône"),IF(COUNTIF([1]Paramètres!$K:$K,E60)=1,IF([1]Paramètres!$E$3=[1]Paramètres!$A$25,"Franche-Comté","Jura"),IF(COUNTIF([1]Paramètres!$G:$G,E60)=1,IF([1]Paramètres!$E$3=[1]Paramètres!$A$23,"Besançon",IF([1]Paramètres!$E$3=[1]Paramètres!$A$24,"Doubs","Franche-Comté")),"*** INCONNU ***"))))))</f>
        <v>Doubs</v>
      </c>
      <c r="I60" s="31">
        <f>LOOKUP(YEAR(G60)-[1]Paramètres!$E$1,[1]Paramètres!$A$1:$A$20)</f>
        <v>-13</v>
      </c>
      <c r="J60" s="31" t="str">
        <f>LOOKUP(I60,[1]Paramètres!$A$1:$B$20)</f>
        <v>M2</v>
      </c>
      <c r="K60" s="31">
        <f t="shared" si="8"/>
        <v>5</v>
      </c>
      <c r="L60" s="32" t="s">
        <v>149</v>
      </c>
      <c r="M60" s="32" t="s">
        <v>149</v>
      </c>
      <c r="N60" s="32" t="s">
        <v>273</v>
      </c>
      <c r="O60" s="32" t="s">
        <v>416</v>
      </c>
      <c r="P60" s="33" t="str">
        <f t="shared" si="9"/>
        <v>60H</v>
      </c>
      <c r="Q60" s="34">
        <f t="shared" si="10"/>
        <v>0</v>
      </c>
      <c r="R60" s="34">
        <f t="shared" si="10"/>
        <v>0</v>
      </c>
      <c r="S60" s="34">
        <f t="shared" si="10"/>
        <v>2500</v>
      </c>
      <c r="T60" s="34">
        <f t="shared" si="10"/>
        <v>3500</v>
      </c>
      <c r="U60" s="34">
        <f t="shared" si="11"/>
        <v>6000</v>
      </c>
      <c r="V60" s="35" t="str">
        <f t="shared" si="12"/>
        <v>60H</v>
      </c>
      <c r="W60" s="36">
        <f t="shared" si="13"/>
        <v>0</v>
      </c>
      <c r="X60" s="35" t="str">
        <f t="shared" si="14"/>
        <v>60H</v>
      </c>
      <c r="Y60" s="36">
        <f t="shared" si="15"/>
        <v>0</v>
      </c>
      <c r="Z60" s="31" t="str">
        <f ca="1">LOOKUP(I60,[1]Paramètres!$A$1:$A$20,[1]Paramètres!$C$1:$C$21)</f>
        <v>-13</v>
      </c>
      <c r="AA60" s="14" t="s">
        <v>34</v>
      </c>
      <c r="AB60" s="37"/>
      <c r="AD60" s="38" t="str">
        <f>IF(ISNA(VLOOKUP(D60,'[1]Liste en forme Garçons'!$C:$C,1,FALSE)),"","*")</f>
        <v>*</v>
      </c>
    </row>
    <row r="61" spans="1:46" s="39" customFormat="1" x14ac:dyDescent="0.35">
      <c r="A61" s="48">
        <v>54</v>
      </c>
      <c r="B61" s="25" t="s">
        <v>428</v>
      </c>
      <c r="C61" s="25" t="s">
        <v>439</v>
      </c>
      <c r="D61" s="26" t="s">
        <v>440</v>
      </c>
      <c r="E61" s="27" t="s">
        <v>79</v>
      </c>
      <c r="F61" s="28">
        <v>500</v>
      </c>
      <c r="G61" s="29">
        <v>38200</v>
      </c>
      <c r="H61" s="30" t="str">
        <f>IF(E61="","",IF(COUNTIF([1]Paramètres!$H:$H,E61)=1,IF([1]Paramètres!$E$3=[1]Paramètres!$A$23,"Belfort/Montbéliard",IF([1]Paramètres!$E$3=[1]Paramètres!$A$24,"Doubs","Franche-Comté")),IF(COUNTIF([1]Paramètres!$I:$I,E61)=1,IF([1]Paramètres!$E$3=[1]Paramètres!$A$23,"Belfort/Montbéliard",IF([1]Paramètres!$E$3=[1]Paramètres!$A$24,"Belfort","Franche-Comté")),IF(COUNTIF([1]Paramètres!$J:$J,E61)=1,IF([1]Paramètres!$E$3=[1]Paramètres!$A$25,"Franche-Comté","Haute-Saône"),IF(COUNTIF([1]Paramètres!$K:$K,E61)=1,IF([1]Paramètres!$E$3=[1]Paramètres!$A$25,"Franche-Comté","Jura"),IF(COUNTIF([1]Paramètres!$G:$G,E61)=1,IF([1]Paramètres!$E$3=[1]Paramètres!$A$23,"Besançon",IF([1]Paramètres!$E$3=[1]Paramètres!$A$24,"Doubs","Franche-Comté")),"*** INCONNU ***"))))))</f>
        <v>Doubs</v>
      </c>
      <c r="I61" s="31">
        <f>LOOKUP(YEAR(G61)-[1]Paramètres!$E$1,[1]Paramètres!$A$1:$A$20)</f>
        <v>-13</v>
      </c>
      <c r="J61" s="31" t="str">
        <f>LOOKUP(I61,[1]Paramètres!$A$1:$B$20)</f>
        <v>M2</v>
      </c>
      <c r="K61" s="31">
        <f t="shared" si="8"/>
        <v>5</v>
      </c>
      <c r="L61" s="32" t="s">
        <v>441</v>
      </c>
      <c r="M61" s="32" t="s">
        <v>441</v>
      </c>
      <c r="N61" s="32" t="s">
        <v>409</v>
      </c>
      <c r="O61" s="32" t="s">
        <v>442</v>
      </c>
      <c r="P61" s="33" t="str">
        <f t="shared" si="9"/>
        <v>56H</v>
      </c>
      <c r="Q61" s="34">
        <f t="shared" si="10"/>
        <v>1900</v>
      </c>
      <c r="R61" s="34">
        <f t="shared" si="10"/>
        <v>1900</v>
      </c>
      <c r="S61" s="34">
        <f t="shared" si="10"/>
        <v>700</v>
      </c>
      <c r="T61" s="34">
        <f t="shared" si="10"/>
        <v>1100</v>
      </c>
      <c r="U61" s="34">
        <f t="shared" si="11"/>
        <v>5600</v>
      </c>
      <c r="V61" s="35" t="str">
        <f t="shared" si="12"/>
        <v>56H</v>
      </c>
      <c r="W61" s="36">
        <f t="shared" si="13"/>
        <v>0</v>
      </c>
      <c r="X61" s="35" t="str">
        <f t="shared" si="14"/>
        <v>56H</v>
      </c>
      <c r="Y61" s="36">
        <f t="shared" si="15"/>
        <v>0</v>
      </c>
      <c r="Z61" s="31" t="str">
        <f ca="1">LOOKUP(I61,[1]Paramètres!$A$1:$A$20,[1]Paramètres!$C$1:$C$21)</f>
        <v>-13</v>
      </c>
      <c r="AA61" s="14" t="s">
        <v>34</v>
      </c>
      <c r="AB61" s="37"/>
      <c r="AC61" s="38"/>
      <c r="AD61" s="38" t="str">
        <f>IF(ISNA(VLOOKUP(D61,'[1]Liste en forme Garçons'!$C:$C,1,FALSE)),"","*")</f>
        <v>*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39" customFormat="1" x14ac:dyDescent="0.35">
      <c r="A62" s="48">
        <v>55</v>
      </c>
      <c r="B62" s="25" t="s">
        <v>443</v>
      </c>
      <c r="C62" s="25" t="s">
        <v>444</v>
      </c>
      <c r="D62" s="26" t="s">
        <v>445</v>
      </c>
      <c r="E62" s="27" t="s">
        <v>64</v>
      </c>
      <c r="F62" s="28">
        <v>512</v>
      </c>
      <c r="G62" s="29">
        <v>38034</v>
      </c>
      <c r="H62" s="30" t="str">
        <f>IF(E62="","",IF(COUNTIF([1]Paramètres!$H:$H,E62)=1,IF([1]Paramètres!$E$3=[1]Paramètres!$A$23,"Belfort/Montbéliard",IF([1]Paramètres!$E$3=[1]Paramètres!$A$24,"Doubs","Franche-Comté")),IF(COUNTIF([1]Paramètres!$I:$I,E62)=1,IF([1]Paramètres!$E$3=[1]Paramètres!$A$23,"Belfort/Montbéliard",IF([1]Paramètres!$E$3=[1]Paramètres!$A$24,"Belfort","Franche-Comté")),IF(COUNTIF([1]Paramètres!$J:$J,E62)=1,IF([1]Paramètres!$E$3=[1]Paramètres!$A$25,"Franche-Comté","Haute-Saône"),IF(COUNTIF([1]Paramètres!$K:$K,E62)=1,IF([1]Paramètres!$E$3=[1]Paramètres!$A$25,"Franche-Comté","Jura"),IF(COUNTIF([1]Paramètres!$G:$G,E62)=1,IF([1]Paramètres!$E$3=[1]Paramètres!$A$23,"Besançon",IF([1]Paramètres!$E$3=[1]Paramètres!$A$24,"Doubs","Franche-Comté")),"*** INCONNU ***"))))))</f>
        <v>Doubs</v>
      </c>
      <c r="I62" s="31">
        <f>LOOKUP(YEAR(G62)-[1]Paramètres!$E$1,[1]Paramètres!$A$1:$A$20)</f>
        <v>-13</v>
      </c>
      <c r="J62" s="31" t="str">
        <f>LOOKUP(I62,[1]Paramètres!$A$1:$B$20)</f>
        <v>M2</v>
      </c>
      <c r="K62" s="31">
        <f t="shared" si="8"/>
        <v>5</v>
      </c>
      <c r="L62" s="32" t="s">
        <v>431</v>
      </c>
      <c r="M62" s="32">
        <v>0</v>
      </c>
      <c r="N62" s="32">
        <v>0</v>
      </c>
      <c r="O62" s="32" t="s">
        <v>273</v>
      </c>
      <c r="P62" s="33" t="str">
        <f t="shared" si="9"/>
        <v>47H</v>
      </c>
      <c r="Q62" s="34">
        <f t="shared" si="10"/>
        <v>2200</v>
      </c>
      <c r="R62" s="34">
        <f t="shared" si="10"/>
        <v>0</v>
      </c>
      <c r="S62" s="34">
        <f t="shared" si="10"/>
        <v>0</v>
      </c>
      <c r="T62" s="34">
        <f t="shared" si="10"/>
        <v>2500</v>
      </c>
      <c r="U62" s="34">
        <f t="shared" si="11"/>
        <v>4700</v>
      </c>
      <c r="V62" s="35" t="str">
        <f t="shared" si="12"/>
        <v>47H</v>
      </c>
      <c r="W62" s="36">
        <f t="shared" si="13"/>
        <v>0</v>
      </c>
      <c r="X62" s="35" t="str">
        <f t="shared" si="14"/>
        <v>47H</v>
      </c>
      <c r="Y62" s="36">
        <f t="shared" si="15"/>
        <v>0</v>
      </c>
      <c r="Z62" s="31" t="str">
        <f ca="1">LOOKUP(I62,[1]Paramètres!$A$1:$A$20,[1]Paramètres!$C$1:$C$21)</f>
        <v>-13</v>
      </c>
      <c r="AA62" s="14" t="s">
        <v>34</v>
      </c>
      <c r="AB62" s="37"/>
      <c r="AC62" s="38"/>
      <c r="AD62" s="38" t="str">
        <f>IF(ISNA(VLOOKUP(D62,'[1]Liste en forme Garçons'!$C:$C,1,FALSE)),"","*")</f>
        <v>*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39" customFormat="1" x14ac:dyDescent="0.35">
      <c r="A63" s="48">
        <v>56</v>
      </c>
      <c r="B63" s="25" t="s">
        <v>446</v>
      </c>
      <c r="C63" s="25" t="s">
        <v>447</v>
      </c>
      <c r="D63" s="26" t="s">
        <v>448</v>
      </c>
      <c r="E63" s="27" t="s">
        <v>64</v>
      </c>
      <c r="F63" s="28">
        <v>500</v>
      </c>
      <c r="G63" s="29">
        <v>38316</v>
      </c>
      <c r="H63" s="30" t="str">
        <f>IF(E63="","",IF(COUNTIF([1]Paramètres!$H:$H,E63)=1,IF([1]Paramètres!$E$3=[1]Paramètres!$A$23,"Belfort/Montbéliard",IF([1]Paramètres!$E$3=[1]Paramètres!$A$24,"Doubs","Franche-Comté")),IF(COUNTIF([1]Paramètres!$I:$I,E63)=1,IF([1]Paramètres!$E$3=[1]Paramètres!$A$23,"Belfort/Montbéliard",IF([1]Paramètres!$E$3=[1]Paramètres!$A$24,"Belfort","Franche-Comté")),IF(COUNTIF([1]Paramètres!$J:$J,E63)=1,IF([1]Paramètres!$E$3=[1]Paramètres!$A$25,"Franche-Comté","Haute-Saône"),IF(COUNTIF([1]Paramètres!$K:$K,E63)=1,IF([1]Paramètres!$E$3=[1]Paramètres!$A$25,"Franche-Comté","Jura"),IF(COUNTIF([1]Paramètres!$G:$G,E63)=1,IF([1]Paramètres!$E$3=[1]Paramètres!$A$23,"Besançon",IF([1]Paramètres!$E$3=[1]Paramètres!$A$24,"Doubs","Franche-Comté")),"*** INCONNU ***"))))))</f>
        <v>Doubs</v>
      </c>
      <c r="I63" s="31">
        <f>LOOKUP(YEAR(G63)-[1]Paramètres!$E$1,[1]Paramètres!$A$1:$A$20)</f>
        <v>-13</v>
      </c>
      <c r="J63" s="31" t="str">
        <f>LOOKUP(I63,[1]Paramètres!$A$1:$B$20)</f>
        <v>M2</v>
      </c>
      <c r="K63" s="31">
        <f t="shared" si="8"/>
        <v>5</v>
      </c>
      <c r="L63" s="32" t="s">
        <v>149</v>
      </c>
      <c r="M63" s="32" t="s">
        <v>449</v>
      </c>
      <c r="N63" s="32" t="s">
        <v>262</v>
      </c>
      <c r="O63" s="32" t="s">
        <v>449</v>
      </c>
      <c r="P63" s="33" t="str">
        <f t="shared" si="9"/>
        <v>42H</v>
      </c>
      <c r="Q63" s="34">
        <f t="shared" si="10"/>
        <v>0</v>
      </c>
      <c r="R63" s="34">
        <f t="shared" si="10"/>
        <v>1600</v>
      </c>
      <c r="S63" s="34">
        <f t="shared" si="10"/>
        <v>1000</v>
      </c>
      <c r="T63" s="34">
        <f t="shared" si="10"/>
        <v>1600</v>
      </c>
      <c r="U63" s="34">
        <f t="shared" si="11"/>
        <v>4200</v>
      </c>
      <c r="V63" s="35" t="str">
        <f t="shared" si="12"/>
        <v>42H</v>
      </c>
      <c r="W63" s="36">
        <f t="shared" si="13"/>
        <v>0</v>
      </c>
      <c r="X63" s="35" t="str">
        <f t="shared" si="14"/>
        <v>42H</v>
      </c>
      <c r="Y63" s="36">
        <f t="shared" si="15"/>
        <v>0</v>
      </c>
      <c r="Z63" s="31" t="str">
        <f ca="1">LOOKUP(I63,[1]Paramètres!$A$1:$A$20,[1]Paramètres!$C$1:$C$21)</f>
        <v>-13</v>
      </c>
      <c r="AA63" s="14" t="s">
        <v>34</v>
      </c>
      <c r="AB63" s="37"/>
      <c r="AC63" s="38"/>
      <c r="AD63" s="38" t="str">
        <f>IF(ISNA(VLOOKUP(D63,'[1]Liste en forme Garçons'!$C:$C,1,FALSE)),"","*")</f>
        <v>*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39" customFormat="1" x14ac:dyDescent="0.35">
      <c r="A64" s="48">
        <v>57</v>
      </c>
      <c r="B64" s="25" t="s">
        <v>191</v>
      </c>
      <c r="C64" s="25" t="s">
        <v>450</v>
      </c>
      <c r="D64" s="26" t="s">
        <v>451</v>
      </c>
      <c r="E64" s="27" t="s">
        <v>79</v>
      </c>
      <c r="F64" s="28">
        <v>500</v>
      </c>
      <c r="G64" s="29">
        <v>38716</v>
      </c>
      <c r="H64" s="30" t="str">
        <f>IF(E64="","",IF(COUNTIF([1]Paramètres!$H:$H,E64)=1,IF([1]Paramètres!$E$3=[1]Paramètres!$A$23,"Belfort/Montbéliard",IF([1]Paramètres!$E$3=[1]Paramètres!$A$24,"Doubs","Franche-Comté")),IF(COUNTIF([1]Paramètres!$I:$I,E64)=1,IF([1]Paramètres!$E$3=[1]Paramètres!$A$23,"Belfort/Montbéliard",IF([1]Paramètres!$E$3=[1]Paramètres!$A$24,"Belfort","Franche-Comté")),IF(COUNTIF([1]Paramètres!$J:$J,E64)=1,IF([1]Paramètres!$E$3=[1]Paramètres!$A$25,"Franche-Comté","Haute-Saône"),IF(COUNTIF([1]Paramètres!$K:$K,E64)=1,IF([1]Paramètres!$E$3=[1]Paramètres!$A$25,"Franche-Comté","Jura"),IF(COUNTIF([1]Paramètres!$G:$G,E64)=1,IF([1]Paramètres!$E$3=[1]Paramètres!$A$23,"Besançon",IF([1]Paramètres!$E$3=[1]Paramètres!$A$24,"Doubs","Franche-Comté")),"*** INCONNU ***"))))))</f>
        <v>Doubs</v>
      </c>
      <c r="I64" s="31">
        <f>LOOKUP(YEAR(G64)-[1]Paramètres!$E$1,[1]Paramètres!$A$1:$A$20)</f>
        <v>-12</v>
      </c>
      <c r="J64" s="31" t="str">
        <f>LOOKUP(I64,[1]Paramètres!$A$1:$B$20)</f>
        <v>M1</v>
      </c>
      <c r="K64" s="31">
        <f t="shared" si="8"/>
        <v>5</v>
      </c>
      <c r="L64" s="32" t="s">
        <v>281</v>
      </c>
      <c r="M64" s="32" t="s">
        <v>442</v>
      </c>
      <c r="N64" s="32">
        <v>0</v>
      </c>
      <c r="O64" s="32" t="s">
        <v>431</v>
      </c>
      <c r="P64" s="33" t="str">
        <f t="shared" si="9"/>
        <v>38H</v>
      </c>
      <c r="Q64" s="34">
        <f t="shared" si="10"/>
        <v>500</v>
      </c>
      <c r="R64" s="34">
        <f t="shared" si="10"/>
        <v>1100</v>
      </c>
      <c r="S64" s="34">
        <f t="shared" si="10"/>
        <v>0</v>
      </c>
      <c r="T64" s="34">
        <f t="shared" si="10"/>
        <v>2200</v>
      </c>
      <c r="U64" s="34">
        <f t="shared" si="11"/>
        <v>3800</v>
      </c>
      <c r="V64" s="35" t="str">
        <f t="shared" si="12"/>
        <v>38H</v>
      </c>
      <c r="W64" s="36">
        <f t="shared" si="13"/>
        <v>0</v>
      </c>
      <c r="X64" s="35" t="str">
        <f t="shared" si="14"/>
        <v>38H</v>
      </c>
      <c r="Y64" s="36">
        <f t="shared" si="15"/>
        <v>0</v>
      </c>
      <c r="Z64" s="31" t="str">
        <f ca="1">LOOKUP(I64,[1]Paramètres!$A$1:$A$20,[1]Paramètres!$C$1:$C$21)</f>
        <v>-13</v>
      </c>
      <c r="AA64" s="14" t="s">
        <v>34</v>
      </c>
      <c r="AB64" s="37"/>
      <c r="AC64" s="38"/>
      <c r="AD64" s="38" t="str">
        <f>IF(ISNA(VLOOKUP(D64,'[1]Liste en forme Garçons'!$C:$C,1,FALSE)),"","*")</f>
        <v>*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39" customFormat="1" x14ac:dyDescent="0.35">
      <c r="A65" s="48">
        <v>58</v>
      </c>
      <c r="B65" s="25" t="s">
        <v>452</v>
      </c>
      <c r="C65" s="25" t="s">
        <v>418</v>
      </c>
      <c r="D65" s="26" t="s">
        <v>453</v>
      </c>
      <c r="E65" s="27" t="s">
        <v>69</v>
      </c>
      <c r="F65" s="28">
        <v>500</v>
      </c>
      <c r="G65" s="29">
        <v>38090</v>
      </c>
      <c r="H65" s="30" t="str">
        <f>IF(E65="","",IF(COUNTIF([1]Paramètres!$H:$H,E65)=1,IF([1]Paramètres!$E$3=[1]Paramètres!$A$23,"Belfort/Montbéliard",IF([1]Paramètres!$E$3=[1]Paramètres!$A$24,"Doubs","Franche-Comté")),IF(COUNTIF([1]Paramètres!$I:$I,E65)=1,IF([1]Paramètres!$E$3=[1]Paramètres!$A$23,"Belfort/Montbéliard",IF([1]Paramètres!$E$3=[1]Paramètres!$A$24,"Belfort","Franche-Comté")),IF(COUNTIF([1]Paramètres!$J:$J,E65)=1,IF([1]Paramètres!$E$3=[1]Paramètres!$A$25,"Franche-Comté","Haute-Saône"),IF(COUNTIF([1]Paramètres!$K:$K,E65)=1,IF([1]Paramètres!$E$3=[1]Paramètres!$A$25,"Franche-Comté","Jura"),IF(COUNTIF([1]Paramètres!$G:$G,E65)=1,IF([1]Paramètres!$E$3=[1]Paramètres!$A$23,"Besançon",IF([1]Paramètres!$E$3=[1]Paramètres!$A$24,"Doubs","Franche-Comté")),"*** INCONNU ***"))))))</f>
        <v>Doubs</v>
      </c>
      <c r="I65" s="31">
        <f>LOOKUP(YEAR(G65)-[1]Paramètres!$E$1,[1]Paramètres!$A$1:$A$20)</f>
        <v>-13</v>
      </c>
      <c r="J65" s="31" t="str">
        <f>LOOKUP(I65,[1]Paramètres!$A$1:$B$20)</f>
        <v>M2</v>
      </c>
      <c r="K65" s="31">
        <f t="shared" si="8"/>
        <v>5</v>
      </c>
      <c r="L65" s="32" t="s">
        <v>149</v>
      </c>
      <c r="M65" s="32" t="s">
        <v>149</v>
      </c>
      <c r="N65" s="32" t="s">
        <v>283</v>
      </c>
      <c r="O65" s="32" t="s">
        <v>441</v>
      </c>
      <c r="P65" s="33" t="str">
        <f t="shared" si="9"/>
        <v>34H</v>
      </c>
      <c r="Q65" s="34">
        <f t="shared" si="10"/>
        <v>0</v>
      </c>
      <c r="R65" s="34">
        <f t="shared" si="10"/>
        <v>0</v>
      </c>
      <c r="S65" s="34">
        <f t="shared" si="10"/>
        <v>1500</v>
      </c>
      <c r="T65" s="34">
        <f t="shared" si="10"/>
        <v>1900</v>
      </c>
      <c r="U65" s="34">
        <f t="shared" si="11"/>
        <v>3400</v>
      </c>
      <c r="V65" s="35" t="str">
        <f t="shared" si="12"/>
        <v>34H</v>
      </c>
      <c r="W65" s="36">
        <f t="shared" si="13"/>
        <v>0</v>
      </c>
      <c r="X65" s="35" t="str">
        <f t="shared" si="14"/>
        <v>34H</v>
      </c>
      <c r="Y65" s="36">
        <f t="shared" si="15"/>
        <v>0</v>
      </c>
      <c r="Z65" s="31" t="str">
        <f ca="1">LOOKUP(I65,[1]Paramètres!$A$1:$A$20,[1]Paramètres!$C$1:$C$21)</f>
        <v>-13</v>
      </c>
      <c r="AA65" s="14" t="s">
        <v>34</v>
      </c>
      <c r="AB65" s="37"/>
      <c r="AC65" s="3"/>
      <c r="AD65" s="38" t="str">
        <f>IF(ISNA(VLOOKUP(D65,'[1]Liste en forme Garçons'!$C:$C,1,FALSE)),"","*")</f>
        <v>*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s="39" customFormat="1" x14ac:dyDescent="0.35">
      <c r="A66" s="48">
        <v>59</v>
      </c>
      <c r="B66" s="25" t="s">
        <v>76</v>
      </c>
      <c r="C66" s="25" t="s">
        <v>454</v>
      </c>
      <c r="D66" s="26" t="s">
        <v>455</v>
      </c>
      <c r="E66" s="27" t="s">
        <v>50</v>
      </c>
      <c r="F66" s="28">
        <v>500</v>
      </c>
      <c r="G66" s="29">
        <v>38253</v>
      </c>
      <c r="H66" s="30" t="str">
        <f>IF(E66="","",IF(COUNTIF([1]Paramètres!$H:$H,E66)=1,IF([1]Paramètres!$E$3=[1]Paramètres!$A$23,"Belfort/Montbéliard",IF([1]Paramètres!$E$3=[1]Paramètres!$A$24,"Doubs","Franche-Comté")),IF(COUNTIF([1]Paramètres!$I:$I,E66)=1,IF([1]Paramètres!$E$3=[1]Paramètres!$A$23,"Belfort/Montbéliard",IF([1]Paramètres!$E$3=[1]Paramètres!$A$24,"Belfort","Franche-Comté")),IF(COUNTIF([1]Paramètres!$J:$J,E66)=1,IF([1]Paramètres!$E$3=[1]Paramètres!$A$25,"Franche-Comté","Haute-Saône"),IF(COUNTIF([1]Paramètres!$K:$K,E66)=1,IF([1]Paramètres!$E$3=[1]Paramètres!$A$25,"Franche-Comté","Jura"),IF(COUNTIF([1]Paramètres!$G:$G,E66)=1,IF([1]Paramètres!$E$3=[1]Paramètres!$A$23,"Besançon",IF([1]Paramètres!$E$3=[1]Paramètres!$A$24,"Doubs","Franche-Comté")),"*** INCONNU ***"))))))</f>
        <v>Doubs</v>
      </c>
      <c r="I66" s="31">
        <f>LOOKUP(YEAR(G66)-[1]Paramètres!$E$1,[1]Paramètres!$A$1:$A$20)</f>
        <v>-13</v>
      </c>
      <c r="J66" s="31" t="str">
        <f>LOOKUP(I66,[1]Paramètres!$A$1:$B$20)</f>
        <v>M2</v>
      </c>
      <c r="K66" s="31">
        <f t="shared" si="8"/>
        <v>5</v>
      </c>
      <c r="L66" s="32" t="s">
        <v>149</v>
      </c>
      <c r="M66" s="32" t="s">
        <v>405</v>
      </c>
      <c r="N66" s="32" t="s">
        <v>281</v>
      </c>
      <c r="O66" s="32" t="s">
        <v>435</v>
      </c>
      <c r="P66" s="33" t="str">
        <f t="shared" si="9"/>
        <v>27H</v>
      </c>
      <c r="Q66" s="34">
        <f t="shared" si="10"/>
        <v>0</v>
      </c>
      <c r="R66" s="34">
        <f t="shared" si="10"/>
        <v>1300</v>
      </c>
      <c r="S66" s="34">
        <f t="shared" si="10"/>
        <v>500</v>
      </c>
      <c r="T66" s="34">
        <f t="shared" si="10"/>
        <v>900</v>
      </c>
      <c r="U66" s="34">
        <f t="shared" si="11"/>
        <v>2700</v>
      </c>
      <c r="V66" s="35" t="str">
        <f t="shared" si="12"/>
        <v>27H</v>
      </c>
      <c r="W66" s="36">
        <f t="shared" si="13"/>
        <v>0</v>
      </c>
      <c r="X66" s="35" t="str">
        <f t="shared" si="14"/>
        <v>27H</v>
      </c>
      <c r="Y66" s="36">
        <f t="shared" si="15"/>
        <v>0</v>
      </c>
      <c r="Z66" s="31" t="str">
        <f ca="1">LOOKUP(I66,[1]Paramètres!$A$1:$A$20,[1]Paramètres!$C$1:$C$21)</f>
        <v>-13</v>
      </c>
      <c r="AA66" s="14" t="s">
        <v>34</v>
      </c>
      <c r="AB66" s="37"/>
      <c r="AC66" s="38"/>
      <c r="AD66" s="38" t="str">
        <f>IF(ISNA(VLOOKUP(D66,'[1]Liste en forme Garçons'!$C:$C,1,FALSE)),"","*")</f>
        <v>*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39" customFormat="1" x14ac:dyDescent="0.35">
      <c r="A67" s="48">
        <v>60</v>
      </c>
      <c r="B67" s="25" t="s">
        <v>456</v>
      </c>
      <c r="C67" s="25" t="s">
        <v>457</v>
      </c>
      <c r="D67" s="26" t="s">
        <v>458</v>
      </c>
      <c r="E67" s="27" t="s">
        <v>69</v>
      </c>
      <c r="F67" s="28">
        <v>500</v>
      </c>
      <c r="G67" s="29">
        <v>38658</v>
      </c>
      <c r="H67" s="30" t="str">
        <f>IF(E67="","",IF(COUNTIF([1]Paramètres!$H:$H,E67)=1,IF([1]Paramètres!$E$3=[1]Paramètres!$A$23,"Belfort/Montbéliard",IF([1]Paramètres!$E$3=[1]Paramètres!$A$24,"Doubs","Franche-Comté")),IF(COUNTIF([1]Paramètres!$I:$I,E67)=1,IF([1]Paramètres!$E$3=[1]Paramètres!$A$23,"Belfort/Montbéliard",IF([1]Paramètres!$E$3=[1]Paramètres!$A$24,"Belfort","Franche-Comté")),IF(COUNTIF([1]Paramètres!$J:$J,E67)=1,IF([1]Paramètres!$E$3=[1]Paramètres!$A$25,"Franche-Comté","Haute-Saône"),IF(COUNTIF([1]Paramètres!$K:$K,E67)=1,IF([1]Paramètres!$E$3=[1]Paramètres!$A$25,"Franche-Comté","Jura"),IF(COUNTIF([1]Paramètres!$G:$G,E67)=1,IF([1]Paramètres!$E$3=[1]Paramètres!$A$23,"Besançon",IF([1]Paramètres!$E$3=[1]Paramètres!$A$24,"Doubs","Franche-Comté")),"*** INCONNU ***"))))))</f>
        <v>Doubs</v>
      </c>
      <c r="I67" s="31">
        <f>LOOKUP(YEAR(G67)-[1]Paramètres!$E$1,[1]Paramètres!$A$1:$A$20)</f>
        <v>-12</v>
      </c>
      <c r="J67" s="31" t="str">
        <f>LOOKUP(I67,[1]Paramètres!$A$1:$B$20)</f>
        <v>M1</v>
      </c>
      <c r="K67" s="31">
        <f t="shared" si="8"/>
        <v>5</v>
      </c>
      <c r="L67" s="32" t="s">
        <v>435</v>
      </c>
      <c r="M67" s="32" t="s">
        <v>281</v>
      </c>
      <c r="N67" s="32" t="s">
        <v>459</v>
      </c>
      <c r="O67" s="32">
        <v>0</v>
      </c>
      <c r="P67" s="33" t="str">
        <f t="shared" si="9"/>
        <v>18H</v>
      </c>
      <c r="Q67" s="34">
        <f t="shared" si="10"/>
        <v>900</v>
      </c>
      <c r="R67" s="34">
        <f t="shared" si="10"/>
        <v>500</v>
      </c>
      <c r="S67" s="34">
        <f t="shared" si="10"/>
        <v>400</v>
      </c>
      <c r="T67" s="34">
        <f t="shared" si="10"/>
        <v>0</v>
      </c>
      <c r="U67" s="34">
        <f t="shared" si="11"/>
        <v>1800</v>
      </c>
      <c r="V67" s="35" t="str">
        <f t="shared" si="12"/>
        <v>18H</v>
      </c>
      <c r="W67" s="36">
        <f t="shared" si="13"/>
        <v>0</v>
      </c>
      <c r="X67" s="35" t="str">
        <f t="shared" si="14"/>
        <v>18H</v>
      </c>
      <c r="Y67" s="36">
        <f t="shared" si="15"/>
        <v>0</v>
      </c>
      <c r="Z67" s="31" t="str">
        <f ca="1">LOOKUP(I67,[1]Paramètres!$A$1:$A$20,[1]Paramètres!$C$1:$C$21)</f>
        <v>-13</v>
      </c>
      <c r="AA67" s="14" t="s">
        <v>34</v>
      </c>
      <c r="AB67" s="37"/>
      <c r="AC67" s="3"/>
      <c r="AD67" s="38" t="str">
        <f>IF(ISNA(VLOOKUP(D67,'[1]Liste en forme Garçons'!$C:$C,1,FALSE)),"","*")</f>
        <v>*</v>
      </c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s="39" customFormat="1" x14ac:dyDescent="0.35">
      <c r="A68" s="48">
        <v>61</v>
      </c>
      <c r="B68" s="25" t="s">
        <v>460</v>
      </c>
      <c r="C68" s="25" t="s">
        <v>461</v>
      </c>
      <c r="D68" s="26" t="s">
        <v>462</v>
      </c>
      <c r="E68" s="27" t="s">
        <v>69</v>
      </c>
      <c r="F68" s="28">
        <v>500</v>
      </c>
      <c r="G68" s="29">
        <v>38639</v>
      </c>
      <c r="H68" s="30" t="str">
        <f>IF(E68="","",IF(COUNTIF([1]Paramètres!$H:$H,E68)=1,IF([1]Paramètres!$E$3=[1]Paramètres!$A$23,"Belfort/Montbéliard",IF([1]Paramètres!$E$3=[1]Paramètres!$A$24,"Doubs","Franche-Comté")),IF(COUNTIF([1]Paramètres!$I:$I,E68)=1,IF([1]Paramètres!$E$3=[1]Paramètres!$A$23,"Belfort/Montbéliard",IF([1]Paramètres!$E$3=[1]Paramètres!$A$24,"Belfort","Franche-Comté")),IF(COUNTIF([1]Paramètres!$J:$J,E68)=1,IF([1]Paramètres!$E$3=[1]Paramètres!$A$25,"Franche-Comté","Haute-Saône"),IF(COUNTIF([1]Paramètres!$K:$K,E68)=1,IF([1]Paramètres!$E$3=[1]Paramètres!$A$25,"Franche-Comté","Jura"),IF(COUNTIF([1]Paramètres!$G:$G,E68)=1,IF([1]Paramètres!$E$3=[1]Paramètres!$A$23,"Besançon",IF([1]Paramètres!$E$3=[1]Paramètres!$A$24,"Doubs","Franche-Comté")),"*** INCONNU ***"))))))</f>
        <v>Doubs</v>
      </c>
      <c r="I68" s="31">
        <f>LOOKUP(YEAR(G68)-[1]Paramètres!$E$1,[1]Paramètres!$A$1:$A$20)</f>
        <v>-12</v>
      </c>
      <c r="J68" s="31" t="str">
        <f>LOOKUP(I68,[1]Paramètres!$A$1:$B$20)</f>
        <v>M1</v>
      </c>
      <c r="K68" s="31">
        <f t="shared" si="8"/>
        <v>5</v>
      </c>
      <c r="L68" s="32" t="s">
        <v>442</v>
      </c>
      <c r="M68" s="32">
        <v>0</v>
      </c>
      <c r="N68" s="32">
        <v>0</v>
      </c>
      <c r="O68" s="32" t="s">
        <v>463</v>
      </c>
      <c r="P68" s="33" t="str">
        <f t="shared" si="9"/>
        <v>14H</v>
      </c>
      <c r="Q68" s="34">
        <f t="shared" si="10"/>
        <v>1100</v>
      </c>
      <c r="R68" s="34">
        <f t="shared" si="10"/>
        <v>0</v>
      </c>
      <c r="S68" s="34">
        <f t="shared" si="10"/>
        <v>0</v>
      </c>
      <c r="T68" s="34">
        <f t="shared" si="10"/>
        <v>300</v>
      </c>
      <c r="U68" s="34">
        <f t="shared" si="11"/>
        <v>1400</v>
      </c>
      <c r="V68" s="35" t="str">
        <f t="shared" si="12"/>
        <v>14H</v>
      </c>
      <c r="W68" s="36">
        <f t="shared" si="13"/>
        <v>0</v>
      </c>
      <c r="X68" s="35" t="str">
        <f t="shared" si="14"/>
        <v>14H</v>
      </c>
      <c r="Y68" s="36">
        <f t="shared" si="15"/>
        <v>0</v>
      </c>
      <c r="Z68" s="31" t="str">
        <f ca="1">LOOKUP(I68,[1]Paramètres!$A$1:$A$20,[1]Paramètres!$C$1:$C$21)</f>
        <v>-13</v>
      </c>
      <c r="AA68" s="14" t="s">
        <v>34</v>
      </c>
      <c r="AB68" s="37"/>
      <c r="AC68" s="38"/>
      <c r="AD68" s="38" t="str">
        <f>IF(ISNA(VLOOKUP(D68,'[1]Liste en forme Garçons'!$C:$C,1,FALSE)),"","*")</f>
        <v>*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39" customFormat="1" x14ac:dyDescent="0.35">
      <c r="A69" s="48">
        <v>62</v>
      </c>
      <c r="B69" s="25" t="s">
        <v>464</v>
      </c>
      <c r="C69" s="25" t="s">
        <v>465</v>
      </c>
      <c r="D69" s="26" t="s">
        <v>466</v>
      </c>
      <c r="E69" s="27" t="s">
        <v>64</v>
      </c>
      <c r="F69" s="28">
        <v>500</v>
      </c>
      <c r="G69" s="29">
        <v>38205</v>
      </c>
      <c r="H69" s="30" t="str">
        <f>IF(E69="","",IF(COUNTIF([1]Paramètres!$H:$H,E69)=1,IF([1]Paramètres!$E$3=[1]Paramètres!$A$23,"Belfort/Montbéliard",IF([1]Paramètres!$E$3=[1]Paramètres!$A$24,"Doubs","Franche-Comté")),IF(COUNTIF([1]Paramètres!$I:$I,E69)=1,IF([1]Paramètres!$E$3=[1]Paramètres!$A$23,"Belfort/Montbéliard",IF([1]Paramètres!$E$3=[1]Paramètres!$A$24,"Belfort","Franche-Comté")),IF(COUNTIF([1]Paramètres!$J:$J,E69)=1,IF([1]Paramètres!$E$3=[1]Paramètres!$A$25,"Franche-Comté","Haute-Saône"),IF(COUNTIF([1]Paramètres!$K:$K,E69)=1,IF([1]Paramètres!$E$3=[1]Paramètres!$A$25,"Franche-Comté","Jura"),IF(COUNTIF([1]Paramètres!$G:$G,E69)=1,IF([1]Paramètres!$E$3=[1]Paramètres!$A$23,"Besançon",IF([1]Paramètres!$E$3=[1]Paramètres!$A$24,"Doubs","Franche-Comté")),"*** INCONNU ***"))))))</f>
        <v>Doubs</v>
      </c>
      <c r="I69" s="31">
        <f>LOOKUP(YEAR(G69)-[1]Paramètres!$E$1,[1]Paramètres!$A$1:$A$20)</f>
        <v>-13</v>
      </c>
      <c r="J69" s="31" t="str">
        <f>LOOKUP(I69,[1]Paramètres!$A$1:$B$20)</f>
        <v>M2</v>
      </c>
      <c r="K69" s="31">
        <f t="shared" si="8"/>
        <v>5</v>
      </c>
      <c r="L69" s="32">
        <v>0</v>
      </c>
      <c r="M69" s="32" t="s">
        <v>409</v>
      </c>
      <c r="N69" s="32">
        <v>0</v>
      </c>
      <c r="O69" s="32" t="s">
        <v>281</v>
      </c>
      <c r="P69" s="33" t="str">
        <f t="shared" si="9"/>
        <v>12H</v>
      </c>
      <c r="Q69" s="34">
        <f t="shared" si="10"/>
        <v>0</v>
      </c>
      <c r="R69" s="34">
        <f t="shared" si="10"/>
        <v>700</v>
      </c>
      <c r="S69" s="34">
        <f t="shared" si="10"/>
        <v>0</v>
      </c>
      <c r="T69" s="34">
        <f t="shared" si="10"/>
        <v>500</v>
      </c>
      <c r="U69" s="34">
        <f t="shared" si="11"/>
        <v>1200</v>
      </c>
      <c r="V69" s="35" t="str">
        <f t="shared" si="12"/>
        <v>12H</v>
      </c>
      <c r="W69" s="36">
        <f t="shared" si="13"/>
        <v>0</v>
      </c>
      <c r="X69" s="35" t="str">
        <f t="shared" si="14"/>
        <v>12H</v>
      </c>
      <c r="Y69" s="36">
        <f t="shared" si="15"/>
        <v>0</v>
      </c>
      <c r="Z69" s="31" t="str">
        <f ca="1">LOOKUP(I69,[1]Paramètres!$A$1:$A$20,[1]Paramètres!$C$1:$C$21)</f>
        <v>-13</v>
      </c>
      <c r="AA69" s="14" t="s">
        <v>34</v>
      </c>
      <c r="AB69" s="37"/>
      <c r="AC69" s="38"/>
      <c r="AD69" s="38" t="str">
        <f>IF(ISNA(VLOOKUP(D69,'[1]Liste en forme Garçons'!$C:$C,1,FALSE)),"","*")</f>
        <v>*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39" customFormat="1" x14ac:dyDescent="0.35">
      <c r="A70" s="48">
        <v>63</v>
      </c>
      <c r="B70" s="25" t="s">
        <v>467</v>
      </c>
      <c r="C70" s="25" t="s">
        <v>468</v>
      </c>
      <c r="D70" s="26" t="s">
        <v>469</v>
      </c>
      <c r="E70" s="27" t="s">
        <v>50</v>
      </c>
      <c r="F70" s="28">
        <v>500</v>
      </c>
      <c r="G70" s="29">
        <v>38385</v>
      </c>
      <c r="H70" s="30" t="str">
        <f>IF(E70="","",IF(COUNTIF([1]Paramètres!$H:$H,E70)=1,IF([1]Paramètres!$E$3=[1]Paramètres!$A$23,"Belfort/Montbéliard",IF([1]Paramètres!$E$3=[1]Paramètres!$A$24,"Doubs","Franche-Comté")),IF(COUNTIF([1]Paramètres!$I:$I,E70)=1,IF([1]Paramètres!$E$3=[1]Paramètres!$A$23,"Belfort/Montbéliard",IF([1]Paramètres!$E$3=[1]Paramètres!$A$24,"Belfort","Franche-Comté")),IF(COUNTIF([1]Paramètres!$J:$J,E70)=1,IF([1]Paramètres!$E$3=[1]Paramètres!$A$25,"Franche-Comté","Haute-Saône"),IF(COUNTIF([1]Paramètres!$K:$K,E70)=1,IF([1]Paramètres!$E$3=[1]Paramètres!$A$25,"Franche-Comté","Jura"),IF(COUNTIF([1]Paramètres!$G:$G,E70)=1,IF([1]Paramètres!$E$3=[1]Paramètres!$A$23,"Besançon",IF([1]Paramètres!$E$3=[1]Paramètres!$A$24,"Doubs","Franche-Comté")),"*** INCONNU ***"))))))</f>
        <v>Doubs</v>
      </c>
      <c r="I70" s="31">
        <f>LOOKUP(YEAR(G70)-[1]Paramètres!$E$1,[1]Paramètres!$A$1:$A$20)</f>
        <v>-12</v>
      </c>
      <c r="J70" s="31" t="str">
        <f>LOOKUP(I70,[1]Paramètres!$A$1:$B$20)</f>
        <v>M1</v>
      </c>
      <c r="K70" s="31">
        <f t="shared" si="8"/>
        <v>5</v>
      </c>
      <c r="L70" s="32" t="s">
        <v>409</v>
      </c>
      <c r="M70" s="32">
        <v>0</v>
      </c>
      <c r="N70" s="32">
        <v>0</v>
      </c>
      <c r="O70" s="32">
        <v>0</v>
      </c>
      <c r="P70" s="33" t="str">
        <f t="shared" si="9"/>
        <v>7H</v>
      </c>
      <c r="Q70" s="34">
        <f t="shared" si="10"/>
        <v>700</v>
      </c>
      <c r="R70" s="34">
        <f t="shared" si="10"/>
        <v>0</v>
      </c>
      <c r="S70" s="34">
        <f t="shared" si="10"/>
        <v>0</v>
      </c>
      <c r="T70" s="34">
        <f t="shared" si="10"/>
        <v>0</v>
      </c>
      <c r="U70" s="34">
        <f t="shared" si="11"/>
        <v>700</v>
      </c>
      <c r="V70" s="35" t="str">
        <f t="shared" si="12"/>
        <v>7H</v>
      </c>
      <c r="W70" s="36">
        <f t="shared" si="13"/>
        <v>0</v>
      </c>
      <c r="X70" s="35" t="str">
        <f t="shared" si="14"/>
        <v>7H</v>
      </c>
      <c r="Y70" s="36">
        <f t="shared" si="15"/>
        <v>0</v>
      </c>
      <c r="Z70" s="31" t="str">
        <f ca="1">LOOKUP(I70,[1]Paramètres!$A$1:$A$20,[1]Paramètres!$C$1:$C$21)</f>
        <v>-13</v>
      </c>
      <c r="AA70" s="14" t="s">
        <v>34</v>
      </c>
      <c r="AB70" s="37"/>
      <c r="AC70" s="46"/>
      <c r="AD70" s="38" t="str">
        <f>IF(ISNA(VLOOKUP(D70,'[1]Liste en forme Garçons'!$C:$C,1,FALSE)),"","*")</f>
        <v>*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</row>
    <row r="71" spans="1:46" s="39" customFormat="1" x14ac:dyDescent="0.35">
      <c r="A71" s="48">
        <v>64</v>
      </c>
      <c r="B71" s="25" t="s">
        <v>120</v>
      </c>
      <c r="C71" s="25" t="s">
        <v>470</v>
      </c>
      <c r="D71" s="26" t="s">
        <v>471</v>
      </c>
      <c r="E71" s="27" t="s">
        <v>79</v>
      </c>
      <c r="F71" s="28">
        <v>500</v>
      </c>
      <c r="G71" s="29">
        <v>38671</v>
      </c>
      <c r="H71" s="30" t="str">
        <f>IF(E71="","",IF(COUNTIF([1]Paramètres!$H:$H,E71)=1,IF([1]Paramètres!$E$3=[1]Paramètres!$A$23,"Belfort/Montbéliard",IF([1]Paramètres!$E$3=[1]Paramètres!$A$24,"Doubs","Franche-Comté")),IF(COUNTIF([1]Paramètres!$I:$I,E71)=1,IF([1]Paramètres!$E$3=[1]Paramètres!$A$23,"Belfort/Montbéliard",IF([1]Paramètres!$E$3=[1]Paramètres!$A$24,"Belfort","Franche-Comté")),IF(COUNTIF([1]Paramètres!$J:$J,E71)=1,IF([1]Paramètres!$E$3=[1]Paramètres!$A$25,"Franche-Comté","Haute-Saône"),IF(COUNTIF([1]Paramètres!$K:$K,E71)=1,IF([1]Paramètres!$E$3=[1]Paramètres!$A$25,"Franche-Comté","Jura"),IF(COUNTIF([1]Paramètres!$G:$G,E71)=1,IF([1]Paramètres!$E$3=[1]Paramètres!$A$23,"Besançon",IF([1]Paramètres!$E$3=[1]Paramètres!$A$24,"Doubs","Franche-Comté")),"*** INCONNU ***"))))))</f>
        <v>Doubs</v>
      </c>
      <c r="I71" s="31">
        <f>LOOKUP(YEAR(G71)-[1]Paramètres!$E$1,[1]Paramètres!$A$1:$A$20)</f>
        <v>-12</v>
      </c>
      <c r="J71" s="31" t="str">
        <f>LOOKUP(I71,[1]Paramètres!$A$1:$B$20)</f>
        <v>M1</v>
      </c>
      <c r="K71" s="31">
        <f t="shared" si="8"/>
        <v>5</v>
      </c>
      <c r="L71" s="32" t="s">
        <v>459</v>
      </c>
      <c r="M71" s="32">
        <v>0</v>
      </c>
      <c r="N71" s="32">
        <v>0</v>
      </c>
      <c r="O71" s="32">
        <v>0</v>
      </c>
      <c r="P71" s="33" t="str">
        <f t="shared" si="9"/>
        <v>4H</v>
      </c>
      <c r="Q71" s="34">
        <f t="shared" si="10"/>
        <v>400</v>
      </c>
      <c r="R71" s="34">
        <f t="shared" si="10"/>
        <v>0</v>
      </c>
      <c r="S71" s="34">
        <f t="shared" si="10"/>
        <v>0</v>
      </c>
      <c r="T71" s="34">
        <f t="shared" si="10"/>
        <v>0</v>
      </c>
      <c r="U71" s="34">
        <f t="shared" si="11"/>
        <v>400</v>
      </c>
      <c r="V71" s="35" t="str">
        <f t="shared" si="12"/>
        <v>4H</v>
      </c>
      <c r="W71" s="36">
        <f t="shared" si="13"/>
        <v>0</v>
      </c>
      <c r="X71" s="35" t="str">
        <f t="shared" si="14"/>
        <v>4H</v>
      </c>
      <c r="Y71" s="36">
        <f t="shared" si="15"/>
        <v>0</v>
      </c>
      <c r="Z71" s="31" t="str">
        <f ca="1">LOOKUP(I71,[1]Paramètres!$A$1:$A$20,[1]Paramètres!$C$1:$C$21)</f>
        <v>-13</v>
      </c>
      <c r="AA71" s="14" t="s">
        <v>34</v>
      </c>
      <c r="AB71" s="47"/>
      <c r="AC71" s="38"/>
      <c r="AD71" s="38" t="str">
        <f>IF(ISNA(VLOOKUP(D71,'[1]Liste en forme Garçons'!$C:$C,1,FALSE)),"","*")</f>
        <v>*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2"/>
  <sheetViews>
    <sheetView workbookViewId="0">
      <selection activeCell="B2" sqref="B2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1</v>
      </c>
    </row>
    <row r="3" spans="1:48" ht="17.25" thickBot="1" x14ac:dyDescent="0.4">
      <c r="E3" s="11" t="s">
        <v>321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275</v>
      </c>
      <c r="C7" s="25" t="s">
        <v>27</v>
      </c>
      <c r="D7" s="26" t="s">
        <v>320</v>
      </c>
      <c r="E7" s="27" t="s">
        <v>29</v>
      </c>
      <c r="F7" s="28">
        <v>698</v>
      </c>
      <c r="G7" s="29">
        <v>38743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-11</v>
      </c>
      <c r="J7" s="31" t="str">
        <f>LOOKUP(I7,[1]Paramètres!$A$1:$B$20)</f>
        <v>B2</v>
      </c>
      <c r="K7" s="31">
        <f t="shared" ref="K7:K22" si="0">INT(F7/100)</f>
        <v>6</v>
      </c>
      <c r="L7" s="14" t="s">
        <v>127</v>
      </c>
      <c r="M7" s="32" t="s">
        <v>150</v>
      </c>
      <c r="N7" s="14" t="s">
        <v>138</v>
      </c>
      <c r="O7" s="14" t="s">
        <v>150</v>
      </c>
      <c r="P7" s="33" t="str">
        <f t="shared" ref="P7:P22" si="1">IF(Y7&gt;0,CONCATENATE(X7,INT(Y7/POWER(10,INT(LOG10(Y7)/2)*2)),CHAR(73-INT(LOG10(Y7)/2))),X7)</f>
        <v>17F</v>
      </c>
      <c r="Q7" s="34">
        <f t="shared" ref="Q7:T22" si="2">POWER(10,(73-CODE(IF(OR(L7=0,L7="",L7="Ni"),"Z",RIGHT(UPPER(L7)))))*2)*IF(OR(L7=0,L7="",L7="Ni"),0,VALUE(LEFT(L7,LEN(L7)-1)))</f>
        <v>5000000</v>
      </c>
      <c r="R7" s="34">
        <f t="shared" si="2"/>
        <v>1000000</v>
      </c>
      <c r="S7" s="34">
        <f t="shared" si="2"/>
        <v>10000000</v>
      </c>
      <c r="T7" s="34">
        <f t="shared" si="2"/>
        <v>1000000</v>
      </c>
      <c r="U7" s="34">
        <f t="shared" ref="U7:U22" si="3">Q7+R7+S7+T7</f>
        <v>17000000</v>
      </c>
      <c r="V7" s="35" t="str">
        <f t="shared" ref="V7:V22" si="4">IF(U7&gt;0,CONCATENATE(INT(U7/POWER(10,INT(MIN(LOG10(U7),16)/2)*2)),CHAR(73-INT(MIN(LOG10(U7),16)/2))),"0")</f>
        <v>17F</v>
      </c>
      <c r="W7" s="36">
        <f t="shared" ref="W7:W22" si="5">IF(U7&gt;0,U7-INT(U7/POWER(10,INT(MIN(LOG10(U7),16)/2)*2))*POWER(10,INT(MIN(LOG10(U7),16)/2)*2),0)</f>
        <v>0</v>
      </c>
      <c r="X7" s="35" t="str">
        <f t="shared" ref="X7:X22" si="6">IF(W7&gt;0,CONCATENATE(V7,INT(W7/POWER(10,INT(LOG10(W7)/2)*2)),CHAR(73-INT(LOG10(W7)/2))),V7)</f>
        <v>17F</v>
      </c>
      <c r="Y7" s="36">
        <f t="shared" ref="Y7:Y22" si="7">IF(W7&gt;0,W7-INT(W7/POWER(10,INT(LOG10(W7)/2)*2))*POWER(10,INT(LOG10(W7)/2)*2),0)</f>
        <v>0</v>
      </c>
      <c r="Z7" s="31" t="str">
        <f ca="1">LOOKUP(I7,[1]Paramètres!$A$1:$A$20,[1]Paramètres!$C$1:$C$21)</f>
        <v>-11</v>
      </c>
      <c r="AA7" s="14" t="s">
        <v>34</v>
      </c>
      <c r="AB7" s="37" t="s">
        <v>472</v>
      </c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8" s="41" customFormat="1" x14ac:dyDescent="0.35">
      <c r="A8" s="24">
        <v>2</v>
      </c>
      <c r="B8" s="25" t="s">
        <v>333</v>
      </c>
      <c r="C8" s="25" t="s">
        <v>334</v>
      </c>
      <c r="D8" s="53" t="s">
        <v>335</v>
      </c>
      <c r="E8" s="45" t="s">
        <v>103</v>
      </c>
      <c r="F8" s="28">
        <v>624</v>
      </c>
      <c r="G8" s="29">
        <v>38811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-11</v>
      </c>
      <c r="J8" s="31" t="str">
        <f>LOOKUP(I8,[1]Paramètres!$A$1:$B$20)</f>
        <v>B2</v>
      </c>
      <c r="K8" s="31">
        <f t="shared" si="0"/>
        <v>6</v>
      </c>
      <c r="L8" s="32" t="s">
        <v>163</v>
      </c>
      <c r="M8" s="32" t="s">
        <v>209</v>
      </c>
      <c r="N8" s="32" t="s">
        <v>200</v>
      </c>
      <c r="O8" s="32" t="s">
        <v>209</v>
      </c>
      <c r="P8" s="33" t="str">
        <f t="shared" si="1"/>
        <v>2F50G</v>
      </c>
      <c r="Q8" s="34">
        <f t="shared" si="2"/>
        <v>800000</v>
      </c>
      <c r="R8" s="34">
        <f t="shared" si="2"/>
        <v>650000</v>
      </c>
      <c r="S8" s="34">
        <f t="shared" si="2"/>
        <v>400000</v>
      </c>
      <c r="T8" s="34">
        <f t="shared" si="2"/>
        <v>650000</v>
      </c>
      <c r="U8" s="34">
        <f t="shared" si="3"/>
        <v>2500000</v>
      </c>
      <c r="V8" s="35" t="str">
        <f t="shared" si="4"/>
        <v>2F</v>
      </c>
      <c r="W8" s="36">
        <f t="shared" si="5"/>
        <v>500000</v>
      </c>
      <c r="X8" s="35" t="str">
        <f t="shared" si="6"/>
        <v>2F50G</v>
      </c>
      <c r="Y8" s="36">
        <f t="shared" si="7"/>
        <v>0</v>
      </c>
      <c r="Z8" s="31" t="str">
        <f ca="1">LOOKUP(I8,[1]Paramètres!$A$1:$A$20,[1]Paramètres!$C$1:$C$21)</f>
        <v>-11</v>
      </c>
      <c r="AA8" s="14" t="s">
        <v>34</v>
      </c>
      <c r="AB8" s="37" t="s">
        <v>472</v>
      </c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41" customFormat="1" x14ac:dyDescent="0.35">
      <c r="A9" s="24">
        <v>3</v>
      </c>
      <c r="B9" s="25" t="s">
        <v>473</v>
      </c>
      <c r="C9" s="25" t="s">
        <v>474</v>
      </c>
      <c r="D9" s="26" t="s">
        <v>475</v>
      </c>
      <c r="E9" s="27" t="s">
        <v>69</v>
      </c>
      <c r="F9" s="28">
        <v>591</v>
      </c>
      <c r="G9" s="29">
        <v>38846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-11</v>
      </c>
      <c r="J9" s="31" t="str">
        <f>LOOKUP(I9,[1]Paramètres!$A$1:$B$20)</f>
        <v>B2</v>
      </c>
      <c r="K9" s="31">
        <f t="shared" si="0"/>
        <v>5</v>
      </c>
      <c r="L9" s="32" t="s">
        <v>187</v>
      </c>
      <c r="M9" s="32" t="s">
        <v>476</v>
      </c>
      <c r="N9" s="14" t="s">
        <v>163</v>
      </c>
      <c r="O9" s="14" t="s">
        <v>477</v>
      </c>
      <c r="P9" s="33" t="str">
        <f t="shared" si="1"/>
        <v>2F27G</v>
      </c>
      <c r="Q9" s="34">
        <f t="shared" si="2"/>
        <v>500000</v>
      </c>
      <c r="R9" s="34">
        <f t="shared" si="2"/>
        <v>420000</v>
      </c>
      <c r="S9" s="34">
        <f t="shared" si="2"/>
        <v>800000</v>
      </c>
      <c r="T9" s="34">
        <f t="shared" si="2"/>
        <v>550000</v>
      </c>
      <c r="U9" s="34">
        <f t="shared" si="3"/>
        <v>2270000</v>
      </c>
      <c r="V9" s="35" t="str">
        <f t="shared" si="4"/>
        <v>2F</v>
      </c>
      <c r="W9" s="36">
        <f t="shared" si="5"/>
        <v>270000</v>
      </c>
      <c r="X9" s="35" t="str">
        <f t="shared" si="6"/>
        <v>2F27G</v>
      </c>
      <c r="Y9" s="36">
        <f t="shared" si="7"/>
        <v>0</v>
      </c>
      <c r="Z9" s="31" t="str">
        <f ca="1">LOOKUP(I9,[1]Paramètres!$A$1:$A$20,[1]Paramètres!$C$1:$C$21)</f>
        <v>-11</v>
      </c>
      <c r="AA9" s="14" t="s">
        <v>34</v>
      </c>
      <c r="AB9" s="37"/>
      <c r="AC9" s="38"/>
      <c r="AD9" s="38" t="str">
        <f>IF(ISNA(VLOOKUP(D9,'[1]Liste en forme Garçons'!$C:$C,1,FALSE)),"","*")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42" customFormat="1" x14ac:dyDescent="0.35">
      <c r="A10" s="24">
        <v>4</v>
      </c>
      <c r="B10" s="25" t="s">
        <v>478</v>
      </c>
      <c r="C10" s="25" t="s">
        <v>479</v>
      </c>
      <c r="D10" s="26" t="s">
        <v>480</v>
      </c>
      <c r="E10" s="27" t="s">
        <v>108</v>
      </c>
      <c r="F10" s="28">
        <v>555</v>
      </c>
      <c r="G10" s="29">
        <v>39024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-11</v>
      </c>
      <c r="J10" s="31" t="str">
        <f>LOOKUP(I10,[1]Paramètres!$A$1:$B$20)</f>
        <v>B2</v>
      </c>
      <c r="K10" s="31">
        <f t="shared" si="0"/>
        <v>5</v>
      </c>
      <c r="L10" s="32" t="s">
        <v>195</v>
      </c>
      <c r="M10" s="32" t="s">
        <v>481</v>
      </c>
      <c r="N10" s="14" t="s">
        <v>482</v>
      </c>
      <c r="O10" s="14" t="s">
        <v>483</v>
      </c>
      <c r="P10" s="33" t="str">
        <f t="shared" si="1"/>
        <v>1F44G</v>
      </c>
      <c r="Q10" s="34">
        <f t="shared" si="2"/>
        <v>300000</v>
      </c>
      <c r="R10" s="34">
        <f t="shared" si="2"/>
        <v>320000</v>
      </c>
      <c r="S10" s="34">
        <f t="shared" si="2"/>
        <v>370000</v>
      </c>
      <c r="T10" s="34">
        <f t="shared" si="2"/>
        <v>450000</v>
      </c>
      <c r="U10" s="34">
        <f t="shared" si="3"/>
        <v>1440000</v>
      </c>
      <c r="V10" s="35" t="str">
        <f t="shared" si="4"/>
        <v>1F</v>
      </c>
      <c r="W10" s="36">
        <f t="shared" si="5"/>
        <v>440000</v>
      </c>
      <c r="X10" s="35" t="str">
        <f t="shared" si="6"/>
        <v>1F44G</v>
      </c>
      <c r="Y10" s="36">
        <f t="shared" si="7"/>
        <v>0</v>
      </c>
      <c r="Z10" s="31" t="str">
        <f ca="1">LOOKUP(I10,[1]Paramètres!$A$1:$A$20,[1]Paramètres!$C$1:$C$21)</f>
        <v>-11</v>
      </c>
      <c r="AA10" s="14" t="s">
        <v>34</v>
      </c>
      <c r="AB10" s="37"/>
      <c r="AC10" s="3"/>
      <c r="AD10" s="38" t="str">
        <f>IF(ISNA(VLOOKUP(D10,'[1]Liste en forme Garçons'!$C:$C,1,FALSE)),"","*")</f>
        <v>*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8" s="39" customFormat="1" x14ac:dyDescent="0.35">
      <c r="A11" s="24">
        <v>5</v>
      </c>
      <c r="B11" s="25" t="s">
        <v>484</v>
      </c>
      <c r="C11" s="25" t="s">
        <v>27</v>
      </c>
      <c r="D11" s="26" t="s">
        <v>485</v>
      </c>
      <c r="E11" s="27" t="s">
        <v>29</v>
      </c>
      <c r="F11" s="28">
        <v>603</v>
      </c>
      <c r="G11" s="29">
        <v>39603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-9</v>
      </c>
      <c r="J11" s="31" t="str">
        <f>LOOKUP(I11,[1]Paramètres!$A$1:$B$20)</f>
        <v>P</v>
      </c>
      <c r="K11" s="31">
        <f t="shared" si="0"/>
        <v>6</v>
      </c>
      <c r="L11" s="14" t="s">
        <v>213</v>
      </c>
      <c r="M11" s="14" t="s">
        <v>213</v>
      </c>
      <c r="N11" s="14" t="s">
        <v>477</v>
      </c>
      <c r="O11" s="14" t="s">
        <v>482</v>
      </c>
      <c r="P11" s="33" t="str">
        <f t="shared" si="1"/>
        <v>1F42G</v>
      </c>
      <c r="Q11" s="34">
        <f t="shared" si="2"/>
        <v>250000</v>
      </c>
      <c r="R11" s="34">
        <f t="shared" si="2"/>
        <v>250000</v>
      </c>
      <c r="S11" s="34">
        <f t="shared" si="2"/>
        <v>550000</v>
      </c>
      <c r="T11" s="34">
        <f t="shared" si="2"/>
        <v>370000</v>
      </c>
      <c r="U11" s="34">
        <f t="shared" si="3"/>
        <v>1420000</v>
      </c>
      <c r="V11" s="35" t="str">
        <f t="shared" si="4"/>
        <v>1F</v>
      </c>
      <c r="W11" s="36">
        <f t="shared" si="5"/>
        <v>420000</v>
      </c>
      <c r="X11" s="35" t="str">
        <f t="shared" si="6"/>
        <v>1F42G</v>
      </c>
      <c r="Y11" s="36">
        <f t="shared" si="7"/>
        <v>0</v>
      </c>
      <c r="Z11" s="31" t="str">
        <f ca="1">LOOKUP(I11,[1]Paramètres!$A$1:$A$20,[1]Paramètres!$C$1:$C$21)</f>
        <v>-9</v>
      </c>
      <c r="AA11" s="14" t="s">
        <v>34</v>
      </c>
      <c r="AB11" s="40" t="s">
        <v>486</v>
      </c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278</v>
      </c>
      <c r="C12" s="25" t="s">
        <v>487</v>
      </c>
      <c r="D12" s="26" t="s">
        <v>488</v>
      </c>
      <c r="E12" s="27" t="s">
        <v>56</v>
      </c>
      <c r="F12" s="28">
        <v>560</v>
      </c>
      <c r="G12" s="29">
        <v>39473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-9</v>
      </c>
      <c r="J12" s="31" t="str">
        <f>LOOKUP(I12,[1]Paramètres!$A$1:$B$20)</f>
        <v>P</v>
      </c>
      <c r="K12" s="31">
        <f t="shared" si="0"/>
        <v>5</v>
      </c>
      <c r="L12" s="32" t="s">
        <v>199</v>
      </c>
      <c r="M12" s="32" t="s">
        <v>489</v>
      </c>
      <c r="N12" s="14" t="s">
        <v>483</v>
      </c>
      <c r="O12" s="14" t="s">
        <v>490</v>
      </c>
      <c r="P12" s="33" t="str">
        <f t="shared" si="1"/>
        <v>1F20G</v>
      </c>
      <c r="Q12" s="34">
        <f t="shared" si="2"/>
        <v>200000</v>
      </c>
      <c r="R12" s="34">
        <f t="shared" si="2"/>
        <v>240000</v>
      </c>
      <c r="S12" s="34">
        <f t="shared" si="2"/>
        <v>450000</v>
      </c>
      <c r="T12" s="34">
        <f t="shared" si="2"/>
        <v>310000</v>
      </c>
      <c r="U12" s="34">
        <f t="shared" si="3"/>
        <v>1200000</v>
      </c>
      <c r="V12" s="35" t="str">
        <f t="shared" si="4"/>
        <v>1F</v>
      </c>
      <c r="W12" s="36">
        <f t="shared" si="5"/>
        <v>200000</v>
      </c>
      <c r="X12" s="35" t="str">
        <f t="shared" si="6"/>
        <v>1F20G</v>
      </c>
      <c r="Y12" s="36">
        <f t="shared" si="7"/>
        <v>0</v>
      </c>
      <c r="Z12" s="31" t="str">
        <f ca="1">LOOKUP(I12,[1]Paramètres!$A$1:$A$20,[1]Paramètres!$C$1:$C$21)</f>
        <v>-9</v>
      </c>
      <c r="AA12" s="14" t="s">
        <v>34</v>
      </c>
      <c r="AB12" s="40" t="s">
        <v>486</v>
      </c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" customFormat="1" x14ac:dyDescent="0.35">
      <c r="A13" s="24">
        <v>7</v>
      </c>
      <c r="B13" s="25" t="s">
        <v>491</v>
      </c>
      <c r="C13" s="25" t="s">
        <v>492</v>
      </c>
      <c r="D13" s="26" t="s">
        <v>493</v>
      </c>
      <c r="E13" s="27" t="s">
        <v>56</v>
      </c>
      <c r="F13" s="28">
        <v>500</v>
      </c>
      <c r="G13" s="29">
        <v>39385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-10</v>
      </c>
      <c r="J13" s="31" t="str">
        <f>LOOKUP(I13,[1]Paramètres!$A$1:$B$20)</f>
        <v>B1</v>
      </c>
      <c r="K13" s="31">
        <f t="shared" si="0"/>
        <v>5</v>
      </c>
      <c r="L13" s="14" t="s">
        <v>205</v>
      </c>
      <c r="M13" s="14" t="s">
        <v>494</v>
      </c>
      <c r="N13" s="14" t="s">
        <v>490</v>
      </c>
      <c r="O13" s="14" t="s">
        <v>495</v>
      </c>
      <c r="P13" s="33" t="str">
        <f t="shared" si="1"/>
        <v>97G</v>
      </c>
      <c r="Q13" s="34">
        <f t="shared" si="2"/>
        <v>150000</v>
      </c>
      <c r="R13" s="34">
        <f t="shared" si="2"/>
        <v>230000</v>
      </c>
      <c r="S13" s="34">
        <f t="shared" si="2"/>
        <v>310000</v>
      </c>
      <c r="T13" s="34">
        <f t="shared" si="2"/>
        <v>280000</v>
      </c>
      <c r="U13" s="34">
        <f t="shared" si="3"/>
        <v>970000</v>
      </c>
      <c r="V13" s="35" t="str">
        <f t="shared" si="4"/>
        <v>97G</v>
      </c>
      <c r="W13" s="36">
        <f t="shared" si="5"/>
        <v>0</v>
      </c>
      <c r="X13" s="35" t="str">
        <f t="shared" si="6"/>
        <v>97G</v>
      </c>
      <c r="Y13" s="36">
        <f t="shared" si="7"/>
        <v>0</v>
      </c>
      <c r="Z13" s="31" t="str">
        <f ca="1">LOOKUP(I13,[1]Paramètres!$A$1:$A$20,[1]Paramètres!$C$1:$C$21)</f>
        <v>-11</v>
      </c>
      <c r="AA13" s="14" t="s">
        <v>34</v>
      </c>
      <c r="AB13" s="37"/>
      <c r="AC13" s="38"/>
      <c r="AD13" s="38" t="str">
        <f>IF(ISNA(VLOOKUP(D13,'[1]Liste en forme Garçons'!$C:$C,1,FALSE)),"","*")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8" s="39" customFormat="1" x14ac:dyDescent="0.35">
      <c r="A14" s="24">
        <v>8</v>
      </c>
      <c r="B14" s="25" t="s">
        <v>76</v>
      </c>
      <c r="C14" s="25" t="s">
        <v>496</v>
      </c>
      <c r="D14" s="26" t="s">
        <v>497</v>
      </c>
      <c r="E14" s="27" t="s">
        <v>64</v>
      </c>
      <c r="F14" s="28">
        <v>555</v>
      </c>
      <c r="G14" s="29">
        <v>38998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-11</v>
      </c>
      <c r="J14" s="31" t="str">
        <f>LOOKUP(I14,[1]Paramètres!$A$1:$B$20)</f>
        <v>B2</v>
      </c>
      <c r="K14" s="31">
        <f t="shared" si="0"/>
        <v>5</v>
      </c>
      <c r="L14" s="32" t="s">
        <v>248</v>
      </c>
      <c r="M14" s="32" t="s">
        <v>284</v>
      </c>
      <c r="N14" s="14" t="s">
        <v>195</v>
      </c>
      <c r="O14" s="14" t="s">
        <v>195</v>
      </c>
      <c r="P14" s="33" t="str">
        <f t="shared" si="1"/>
        <v>69G80H</v>
      </c>
      <c r="Q14" s="34">
        <f t="shared" si="2"/>
        <v>8000</v>
      </c>
      <c r="R14" s="34">
        <f t="shared" si="2"/>
        <v>90000</v>
      </c>
      <c r="S14" s="34">
        <f t="shared" si="2"/>
        <v>300000</v>
      </c>
      <c r="T14" s="34">
        <f t="shared" si="2"/>
        <v>300000</v>
      </c>
      <c r="U14" s="34">
        <f t="shared" si="3"/>
        <v>698000</v>
      </c>
      <c r="V14" s="35" t="str">
        <f t="shared" si="4"/>
        <v>69G</v>
      </c>
      <c r="W14" s="36">
        <f t="shared" si="5"/>
        <v>8000</v>
      </c>
      <c r="X14" s="35" t="str">
        <f t="shared" si="6"/>
        <v>69G80H</v>
      </c>
      <c r="Y14" s="36">
        <f t="shared" si="7"/>
        <v>0</v>
      </c>
      <c r="Z14" s="31" t="str">
        <f ca="1">LOOKUP(I14,[1]Paramètres!$A$1:$A$20,[1]Paramètres!$C$1:$C$21)</f>
        <v>-11</v>
      </c>
      <c r="AA14" s="14" t="s">
        <v>34</v>
      </c>
      <c r="AB14" s="37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43" customFormat="1" x14ac:dyDescent="0.35">
      <c r="A15" s="24">
        <v>9</v>
      </c>
      <c r="B15" s="25" t="s">
        <v>498</v>
      </c>
      <c r="C15" s="25" t="s">
        <v>499</v>
      </c>
      <c r="D15" s="26" t="s">
        <v>500</v>
      </c>
      <c r="E15" s="45" t="s">
        <v>233</v>
      </c>
      <c r="F15" s="28">
        <v>537</v>
      </c>
      <c r="G15" s="29">
        <v>38917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-11</v>
      </c>
      <c r="J15" s="31" t="str">
        <f>LOOKUP(I15,[1]Paramètres!$A$1:$B$20)</f>
        <v>B2</v>
      </c>
      <c r="K15" s="31">
        <f t="shared" si="0"/>
        <v>5</v>
      </c>
      <c r="L15" s="32" t="s">
        <v>224</v>
      </c>
      <c r="M15" s="32" t="s">
        <v>258</v>
      </c>
      <c r="N15" s="32" t="s">
        <v>495</v>
      </c>
      <c r="O15" s="32" t="s">
        <v>501</v>
      </c>
      <c r="P15" s="33" t="str">
        <f t="shared" si="1"/>
        <v>56G</v>
      </c>
      <c r="Q15" s="34">
        <f t="shared" si="2"/>
        <v>70000</v>
      </c>
      <c r="R15" s="34">
        <f t="shared" si="2"/>
        <v>130000</v>
      </c>
      <c r="S15" s="34">
        <f t="shared" si="2"/>
        <v>280000</v>
      </c>
      <c r="T15" s="34">
        <f t="shared" si="2"/>
        <v>80000</v>
      </c>
      <c r="U15" s="34">
        <f t="shared" si="3"/>
        <v>560000</v>
      </c>
      <c r="V15" s="35" t="str">
        <f t="shared" si="4"/>
        <v>56G</v>
      </c>
      <c r="W15" s="36">
        <f t="shared" si="5"/>
        <v>0</v>
      </c>
      <c r="X15" s="35" t="str">
        <f t="shared" si="6"/>
        <v>56G</v>
      </c>
      <c r="Y15" s="36">
        <f t="shared" si="7"/>
        <v>0</v>
      </c>
      <c r="Z15" s="31" t="str">
        <f ca="1">LOOKUP(I15,[1]Paramètres!$A$1:$A$20,[1]Paramètres!$C$1:$C$21)</f>
        <v>-11</v>
      </c>
      <c r="AA15" s="14" t="s">
        <v>34</v>
      </c>
      <c r="AB15" s="37"/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8" s="39" customFormat="1" x14ac:dyDescent="0.35">
      <c r="A16" s="24">
        <v>10</v>
      </c>
      <c r="B16" s="25" t="s">
        <v>502</v>
      </c>
      <c r="C16" s="25" t="s">
        <v>503</v>
      </c>
      <c r="D16" s="26" t="s">
        <v>504</v>
      </c>
      <c r="E16" s="27" t="s">
        <v>64</v>
      </c>
      <c r="F16" s="28">
        <v>593</v>
      </c>
      <c r="G16" s="29">
        <v>39041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-11</v>
      </c>
      <c r="J16" s="31" t="str">
        <f>LOOKUP(I16,[1]Paramètres!$A$1:$B$20)</f>
        <v>B2</v>
      </c>
      <c r="K16" s="31">
        <f t="shared" si="0"/>
        <v>5</v>
      </c>
      <c r="L16" s="32" t="s">
        <v>181</v>
      </c>
      <c r="M16" s="32" t="s">
        <v>205</v>
      </c>
      <c r="N16" s="14">
        <v>0</v>
      </c>
      <c r="O16" s="14" t="s">
        <v>199</v>
      </c>
      <c r="P16" s="33" t="str">
        <f t="shared" si="1"/>
        <v>36G</v>
      </c>
      <c r="Q16" s="34">
        <f t="shared" si="2"/>
        <v>10000</v>
      </c>
      <c r="R16" s="34">
        <f t="shared" si="2"/>
        <v>150000</v>
      </c>
      <c r="S16" s="34">
        <f t="shared" si="2"/>
        <v>0</v>
      </c>
      <c r="T16" s="34">
        <f t="shared" si="2"/>
        <v>200000</v>
      </c>
      <c r="U16" s="34">
        <f t="shared" si="3"/>
        <v>360000</v>
      </c>
      <c r="V16" s="35" t="str">
        <f t="shared" si="4"/>
        <v>36G</v>
      </c>
      <c r="W16" s="36">
        <f t="shared" si="5"/>
        <v>0</v>
      </c>
      <c r="X16" s="35" t="str">
        <f t="shared" si="6"/>
        <v>36G</v>
      </c>
      <c r="Y16" s="36">
        <f t="shared" si="7"/>
        <v>0</v>
      </c>
      <c r="Z16" s="31" t="str">
        <f ca="1">LOOKUP(I16,[1]Paramètres!$A$1:$A$20,[1]Paramètres!$C$1:$C$21)</f>
        <v>-11</v>
      </c>
      <c r="AA16" s="14" t="s">
        <v>34</v>
      </c>
      <c r="AB16" s="37"/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41" customFormat="1" x14ac:dyDescent="0.35">
      <c r="A17" s="24">
        <v>11</v>
      </c>
      <c r="B17" s="25" t="s">
        <v>505</v>
      </c>
      <c r="C17" s="25" t="s">
        <v>506</v>
      </c>
      <c r="D17" s="26" t="s">
        <v>507</v>
      </c>
      <c r="E17" s="27" t="s">
        <v>64</v>
      </c>
      <c r="F17" s="28">
        <v>553</v>
      </c>
      <c r="G17" s="29">
        <v>39064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-11</v>
      </c>
      <c r="J17" s="31" t="str">
        <f>LOOKUP(I17,[1]Paramètres!$A$1:$B$20)</f>
        <v>B2</v>
      </c>
      <c r="K17" s="31">
        <f t="shared" si="0"/>
        <v>5</v>
      </c>
      <c r="L17" s="32" t="s">
        <v>243</v>
      </c>
      <c r="M17" s="32" t="s">
        <v>224</v>
      </c>
      <c r="N17" s="32" t="s">
        <v>508</v>
      </c>
      <c r="O17" s="14" t="s">
        <v>258</v>
      </c>
      <c r="P17" s="33" t="str">
        <f t="shared" si="1"/>
        <v>32G65H</v>
      </c>
      <c r="Q17" s="34">
        <f t="shared" si="2"/>
        <v>6500</v>
      </c>
      <c r="R17" s="34">
        <f t="shared" si="2"/>
        <v>70000</v>
      </c>
      <c r="S17" s="34">
        <f t="shared" si="2"/>
        <v>120000</v>
      </c>
      <c r="T17" s="34">
        <f t="shared" si="2"/>
        <v>130000</v>
      </c>
      <c r="U17" s="34">
        <f t="shared" si="3"/>
        <v>326500</v>
      </c>
      <c r="V17" s="35" t="str">
        <f t="shared" si="4"/>
        <v>32G</v>
      </c>
      <c r="W17" s="36">
        <f t="shared" si="5"/>
        <v>6500</v>
      </c>
      <c r="X17" s="35" t="str">
        <f t="shared" si="6"/>
        <v>32G65H</v>
      </c>
      <c r="Y17" s="36">
        <f t="shared" si="7"/>
        <v>0</v>
      </c>
      <c r="Z17" s="31" t="str">
        <f ca="1">LOOKUP(I17,[1]Paramètres!$A$1:$A$20,[1]Paramètres!$C$1:$C$21)</f>
        <v>-11</v>
      </c>
      <c r="AA17" s="14" t="s">
        <v>34</v>
      </c>
      <c r="AB17" s="37"/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46" customFormat="1" x14ac:dyDescent="0.35">
      <c r="A18" s="24">
        <v>12</v>
      </c>
      <c r="B18" s="25" t="s">
        <v>191</v>
      </c>
      <c r="C18" s="25" t="s">
        <v>509</v>
      </c>
      <c r="D18" s="26" t="s">
        <v>510</v>
      </c>
      <c r="E18" s="27" t="s">
        <v>64</v>
      </c>
      <c r="F18" s="28">
        <v>568</v>
      </c>
      <c r="G18" s="29">
        <v>39096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-10</v>
      </c>
      <c r="J18" s="31" t="str">
        <f>LOOKUP(I18,[1]Paramètres!$A$1:$B$20)</f>
        <v>B1</v>
      </c>
      <c r="K18" s="31">
        <f t="shared" si="0"/>
        <v>5</v>
      </c>
      <c r="L18" s="32" t="s">
        <v>253</v>
      </c>
      <c r="M18" s="32" t="s">
        <v>248</v>
      </c>
      <c r="N18" s="14" t="s">
        <v>258</v>
      </c>
      <c r="O18" s="14" t="s">
        <v>284</v>
      </c>
      <c r="P18" s="33" t="str">
        <f t="shared" si="1"/>
        <v>23G30H</v>
      </c>
      <c r="Q18" s="34">
        <f t="shared" si="2"/>
        <v>5000</v>
      </c>
      <c r="R18" s="34">
        <f t="shared" si="2"/>
        <v>8000</v>
      </c>
      <c r="S18" s="34">
        <f t="shared" si="2"/>
        <v>130000</v>
      </c>
      <c r="T18" s="34">
        <f t="shared" si="2"/>
        <v>90000</v>
      </c>
      <c r="U18" s="34">
        <f t="shared" si="3"/>
        <v>233000</v>
      </c>
      <c r="V18" s="35" t="str">
        <f t="shared" si="4"/>
        <v>23G</v>
      </c>
      <c r="W18" s="36">
        <f t="shared" si="5"/>
        <v>3000</v>
      </c>
      <c r="X18" s="35" t="str">
        <f t="shared" si="6"/>
        <v>23G30H</v>
      </c>
      <c r="Y18" s="36">
        <f t="shared" si="7"/>
        <v>0</v>
      </c>
      <c r="Z18" s="31" t="str">
        <f ca="1">LOOKUP(I18,[1]Paramètres!$A$1:$A$20,[1]Paramètres!$C$1:$C$21)</f>
        <v>-11</v>
      </c>
      <c r="AA18" s="14" t="s">
        <v>34</v>
      </c>
      <c r="AB18" s="37"/>
      <c r="AC18" s="3"/>
      <c r="AD18" s="38" t="str">
        <f>IF(ISNA(VLOOKUP(D18,'[1]Liste en forme Garçons'!$C:$C,1,FALSE)),"","*")</f>
        <v>*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39" customFormat="1" x14ac:dyDescent="0.35">
      <c r="A19" s="24">
        <v>13</v>
      </c>
      <c r="B19" s="25" t="s">
        <v>511</v>
      </c>
      <c r="C19" s="25" t="s">
        <v>512</v>
      </c>
      <c r="D19" s="26" t="s">
        <v>513</v>
      </c>
      <c r="E19" s="27" t="s">
        <v>108</v>
      </c>
      <c r="F19" s="28">
        <v>500</v>
      </c>
      <c r="G19" s="29">
        <v>39004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-11</v>
      </c>
      <c r="J19" s="31" t="str">
        <f>LOOKUP(I19,[1]Paramètres!$A$1:$B$20)</f>
        <v>B2</v>
      </c>
      <c r="K19" s="31">
        <f t="shared" si="0"/>
        <v>5</v>
      </c>
      <c r="L19" s="32" t="s">
        <v>248</v>
      </c>
      <c r="M19" s="32" t="s">
        <v>234</v>
      </c>
      <c r="N19" s="14" t="s">
        <v>501</v>
      </c>
      <c r="O19" s="32" t="s">
        <v>514</v>
      </c>
      <c r="P19" s="33" t="str">
        <f t="shared" si="1"/>
        <v>18G80H</v>
      </c>
      <c r="Q19" s="34">
        <f t="shared" si="2"/>
        <v>8000</v>
      </c>
      <c r="R19" s="34">
        <f t="shared" si="2"/>
        <v>40000</v>
      </c>
      <c r="S19" s="34">
        <f t="shared" si="2"/>
        <v>80000</v>
      </c>
      <c r="T19" s="34">
        <f t="shared" si="2"/>
        <v>60000</v>
      </c>
      <c r="U19" s="34">
        <f t="shared" si="3"/>
        <v>188000</v>
      </c>
      <c r="V19" s="35" t="str">
        <f t="shared" si="4"/>
        <v>18G</v>
      </c>
      <c r="W19" s="36">
        <f t="shared" si="5"/>
        <v>8000</v>
      </c>
      <c r="X19" s="35" t="str">
        <f t="shared" si="6"/>
        <v>18G80H</v>
      </c>
      <c r="Y19" s="36">
        <f t="shared" si="7"/>
        <v>0</v>
      </c>
      <c r="Z19" s="31" t="str">
        <f ca="1">LOOKUP(I19,[1]Paramètres!$A$1:$A$20,[1]Paramètres!$C$1:$C$21)</f>
        <v>-11</v>
      </c>
      <c r="AA19" s="14" t="s">
        <v>34</v>
      </c>
      <c r="AB19" s="37"/>
      <c r="AC19" s="38"/>
      <c r="AD19" s="38" t="str">
        <f>IF(ISNA(VLOOKUP(D19,'[1]Liste en forme Garçons'!$C:$C,1,FALSE)),"","*")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x14ac:dyDescent="0.35">
      <c r="A20" s="24">
        <v>14</v>
      </c>
      <c r="B20" s="25" t="s">
        <v>178</v>
      </c>
      <c r="C20" s="25" t="s">
        <v>515</v>
      </c>
      <c r="D20" s="26" t="s">
        <v>516</v>
      </c>
      <c r="E20" s="27" t="s">
        <v>56</v>
      </c>
      <c r="F20" s="28">
        <v>500</v>
      </c>
      <c r="G20" s="29">
        <v>38743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-11</v>
      </c>
      <c r="J20" s="31" t="str">
        <f>LOOKUP(I20,[1]Paramètres!$A$1:$B$20)</f>
        <v>B2</v>
      </c>
      <c r="K20" s="31">
        <f t="shared" si="0"/>
        <v>5</v>
      </c>
      <c r="L20" s="32" t="s">
        <v>228</v>
      </c>
      <c r="M20" s="32" t="s">
        <v>257</v>
      </c>
      <c r="N20" s="32" t="s">
        <v>224</v>
      </c>
      <c r="O20" s="14">
        <v>0</v>
      </c>
      <c r="P20" s="33" t="str">
        <f t="shared" si="1"/>
        <v>15G</v>
      </c>
      <c r="Q20" s="34">
        <f t="shared" si="2"/>
        <v>50000</v>
      </c>
      <c r="R20" s="34">
        <f t="shared" si="2"/>
        <v>30000</v>
      </c>
      <c r="S20" s="34">
        <f t="shared" si="2"/>
        <v>70000</v>
      </c>
      <c r="T20" s="34">
        <f t="shared" si="2"/>
        <v>0</v>
      </c>
      <c r="U20" s="34">
        <f t="shared" si="3"/>
        <v>150000</v>
      </c>
      <c r="V20" s="35" t="str">
        <f t="shared" si="4"/>
        <v>15G</v>
      </c>
      <c r="W20" s="36">
        <f t="shared" si="5"/>
        <v>0</v>
      </c>
      <c r="X20" s="35" t="str">
        <f t="shared" si="6"/>
        <v>15G</v>
      </c>
      <c r="Y20" s="36">
        <f t="shared" si="7"/>
        <v>0</v>
      </c>
      <c r="Z20" s="31" t="str">
        <f ca="1">LOOKUP(I20,[1]Paramètres!$A$1:$A$20,[1]Paramètres!$C$1:$C$21)</f>
        <v>-11</v>
      </c>
      <c r="AA20" s="14" t="s">
        <v>34</v>
      </c>
      <c r="AB20" s="37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517</v>
      </c>
      <c r="C21" s="25" t="s">
        <v>518</v>
      </c>
      <c r="D21" s="26" t="s">
        <v>519</v>
      </c>
      <c r="E21" s="27" t="s">
        <v>79</v>
      </c>
      <c r="F21" s="28">
        <v>518</v>
      </c>
      <c r="G21" s="29">
        <v>39135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-10</v>
      </c>
      <c r="J21" s="31" t="str">
        <f>LOOKUP(I21,[1]Paramètres!$A$1:$B$20)</f>
        <v>B1</v>
      </c>
      <c r="K21" s="31">
        <f t="shared" si="0"/>
        <v>5</v>
      </c>
      <c r="L21" s="32" t="s">
        <v>520</v>
      </c>
      <c r="M21" s="32" t="s">
        <v>267</v>
      </c>
      <c r="N21" s="32" t="s">
        <v>248</v>
      </c>
      <c r="O21" s="32" t="s">
        <v>274</v>
      </c>
      <c r="P21" s="33" t="str">
        <f t="shared" si="1"/>
        <v>12G10H80I</v>
      </c>
      <c r="Q21" s="34">
        <f t="shared" si="2"/>
        <v>80</v>
      </c>
      <c r="R21" s="34">
        <f t="shared" si="2"/>
        <v>3000</v>
      </c>
      <c r="S21" s="34">
        <f t="shared" si="2"/>
        <v>8000</v>
      </c>
      <c r="T21" s="34">
        <f t="shared" si="2"/>
        <v>110000</v>
      </c>
      <c r="U21" s="34">
        <f t="shared" si="3"/>
        <v>121080</v>
      </c>
      <c r="V21" s="35" t="str">
        <f t="shared" si="4"/>
        <v>12G</v>
      </c>
      <c r="W21" s="36">
        <f t="shared" si="5"/>
        <v>1080</v>
      </c>
      <c r="X21" s="35" t="str">
        <f t="shared" si="6"/>
        <v>12G10H</v>
      </c>
      <c r="Y21" s="36">
        <f t="shared" si="7"/>
        <v>80</v>
      </c>
      <c r="Z21" s="31" t="str">
        <f ca="1">LOOKUP(I21,[1]Paramètres!$A$1:$A$20,[1]Paramètres!$C$1:$C$21)</f>
        <v>-11</v>
      </c>
      <c r="AA21" s="14" t="s">
        <v>34</v>
      </c>
      <c r="AB21" s="37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24">
        <v>16</v>
      </c>
      <c r="B22" s="25" t="s">
        <v>521</v>
      </c>
      <c r="C22" s="25" t="s">
        <v>522</v>
      </c>
      <c r="D22" s="26" t="s">
        <v>523</v>
      </c>
      <c r="E22" s="27" t="s">
        <v>103</v>
      </c>
      <c r="F22" s="28">
        <v>530</v>
      </c>
      <c r="G22" s="29">
        <v>38812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-11</v>
      </c>
      <c r="J22" s="31" t="str">
        <f>LOOKUP(I22,[1]Paramètres!$A$1:$B$20)</f>
        <v>B2</v>
      </c>
      <c r="K22" s="31">
        <f t="shared" si="0"/>
        <v>5</v>
      </c>
      <c r="L22" s="32" t="s">
        <v>524</v>
      </c>
      <c r="M22" s="32" t="s">
        <v>181</v>
      </c>
      <c r="N22" s="32" t="s">
        <v>514</v>
      </c>
      <c r="O22" s="32" t="s">
        <v>228</v>
      </c>
      <c r="P22" s="33" t="str">
        <f t="shared" si="1"/>
        <v>12G1H</v>
      </c>
      <c r="Q22" s="34">
        <f t="shared" si="2"/>
        <v>100</v>
      </c>
      <c r="R22" s="34">
        <f t="shared" si="2"/>
        <v>10000</v>
      </c>
      <c r="S22" s="34">
        <f t="shared" si="2"/>
        <v>60000</v>
      </c>
      <c r="T22" s="34">
        <f t="shared" si="2"/>
        <v>50000</v>
      </c>
      <c r="U22" s="34">
        <f t="shared" si="3"/>
        <v>120100</v>
      </c>
      <c r="V22" s="35" t="str">
        <f t="shared" si="4"/>
        <v>12G</v>
      </c>
      <c r="W22" s="36">
        <f t="shared" si="5"/>
        <v>100</v>
      </c>
      <c r="X22" s="35" t="str">
        <f t="shared" si="6"/>
        <v>12G1H</v>
      </c>
      <c r="Y22" s="36">
        <f t="shared" si="7"/>
        <v>0</v>
      </c>
      <c r="Z22" s="31" t="str">
        <f ca="1">LOOKUP(I22,[1]Paramètres!$A$1:$A$20,[1]Paramètres!$C$1:$C$21)</f>
        <v>-11</v>
      </c>
      <c r="AA22" s="14" t="s">
        <v>34</v>
      </c>
      <c r="AB22" s="47"/>
      <c r="AC22" s="38"/>
      <c r="AD22" s="38" t="str">
        <f>IF(ISNA(VLOOKUP(D22,'[1]Liste en forme Garçons'!$C:$C,1,FALSE)),"","*")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4" spans="1:46" s="39" customFormat="1" x14ac:dyDescent="0.35">
      <c r="A24" s="48">
        <v>17</v>
      </c>
      <c r="B24" s="25" t="s">
        <v>436</v>
      </c>
      <c r="C24" s="25" t="s">
        <v>525</v>
      </c>
      <c r="D24" s="26" t="s">
        <v>526</v>
      </c>
      <c r="E24" s="27" t="s">
        <v>342</v>
      </c>
      <c r="F24" s="28">
        <v>511</v>
      </c>
      <c r="G24" s="29">
        <v>39203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-10</v>
      </c>
      <c r="J24" s="31" t="str">
        <f>LOOKUP(I24,[1]Paramètres!$A$1:$B$20)</f>
        <v>B1</v>
      </c>
      <c r="K24" s="31">
        <f t="shared" ref="K24:K42" si="8">INT(F24/100)</f>
        <v>5</v>
      </c>
      <c r="L24" s="32" t="s">
        <v>149</v>
      </c>
      <c r="M24" s="32" t="s">
        <v>243</v>
      </c>
      <c r="N24" s="32" t="s">
        <v>181</v>
      </c>
      <c r="O24" s="32" t="s">
        <v>224</v>
      </c>
      <c r="P24" s="33" t="str">
        <f t="shared" ref="P24:P42" si="9">IF(Y24&gt;0,CONCATENATE(X24,INT(Y24/POWER(10,INT(LOG10(Y24)/2)*2)),CHAR(73-INT(LOG10(Y24)/2))),X24)</f>
        <v>8G65H</v>
      </c>
      <c r="Q24" s="34">
        <f t="shared" ref="Q24:T42" si="10">POWER(10,(73-CODE(IF(OR(L24=0,L24="",L24="Ni"),"Z",RIGHT(UPPER(L24)))))*2)*IF(OR(L24=0,L24="",L24="Ni"),0,VALUE(LEFT(L24,LEN(L24)-1)))</f>
        <v>0</v>
      </c>
      <c r="R24" s="34">
        <f t="shared" si="10"/>
        <v>6500</v>
      </c>
      <c r="S24" s="34">
        <f t="shared" si="10"/>
        <v>10000</v>
      </c>
      <c r="T24" s="34">
        <f t="shared" si="10"/>
        <v>70000</v>
      </c>
      <c r="U24" s="34">
        <f t="shared" ref="U24:U42" si="11">Q24+R24+S24+T24</f>
        <v>86500</v>
      </c>
      <c r="V24" s="35" t="str">
        <f t="shared" ref="V24:V42" si="12">IF(U24&gt;0,CONCATENATE(INT(U24/POWER(10,INT(MIN(LOG10(U24),16)/2)*2)),CHAR(73-INT(MIN(LOG10(U24),16)/2))),"0")</f>
        <v>8G</v>
      </c>
      <c r="W24" s="36">
        <f t="shared" ref="W24:W42" si="13">IF(U24&gt;0,U24-INT(U24/POWER(10,INT(MIN(LOG10(U24),16)/2)*2))*POWER(10,INT(MIN(LOG10(U24),16)/2)*2),0)</f>
        <v>6500</v>
      </c>
      <c r="X24" s="35" t="str">
        <f t="shared" ref="X24:X42" si="14">IF(W24&gt;0,CONCATENATE(V24,INT(W24/POWER(10,INT(LOG10(W24)/2)*2)),CHAR(73-INT(LOG10(W24)/2))),V24)</f>
        <v>8G65H</v>
      </c>
      <c r="Y24" s="36">
        <f t="shared" ref="Y24:Y42" si="15">IF(W24&gt;0,W24-INT(W24/POWER(10,INT(LOG10(W24)/2)*2))*POWER(10,INT(LOG10(W24)/2)*2),0)</f>
        <v>0</v>
      </c>
      <c r="Z24" s="31" t="str">
        <f ca="1">LOOKUP(I24,[1]Paramètres!$A$1:$A$20,[1]Paramètres!$C$1:$C$21)</f>
        <v>-11</v>
      </c>
      <c r="AA24" s="14" t="s">
        <v>34</v>
      </c>
      <c r="AB24" s="50"/>
      <c r="AC24" s="38"/>
      <c r="AD24" s="38" t="str">
        <f>IF(ISNA(VLOOKUP(D24,'[1]Liste en forme Garçons'!$C:$C,1,FALSE)),"","*")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x14ac:dyDescent="0.35">
      <c r="A25" s="48">
        <v>18</v>
      </c>
      <c r="B25" s="25" t="s">
        <v>100</v>
      </c>
      <c r="C25" s="25" t="s">
        <v>527</v>
      </c>
      <c r="D25" s="26" t="s">
        <v>528</v>
      </c>
      <c r="E25" s="45" t="s">
        <v>50</v>
      </c>
      <c r="F25" s="28">
        <v>500</v>
      </c>
      <c r="G25" s="29">
        <v>39152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-10</v>
      </c>
      <c r="J25" s="31" t="str">
        <f>LOOKUP(I25,[1]Paramètres!$A$1:$B$20)</f>
        <v>B1</v>
      </c>
      <c r="K25" s="31">
        <f t="shared" si="8"/>
        <v>5</v>
      </c>
      <c r="L25" s="14" t="s">
        <v>234</v>
      </c>
      <c r="M25" s="32" t="s">
        <v>268</v>
      </c>
      <c r="N25" s="32">
        <v>0</v>
      </c>
      <c r="O25" s="14" t="s">
        <v>267</v>
      </c>
      <c r="P25" s="33" t="str">
        <f t="shared" si="9"/>
        <v>6G30H</v>
      </c>
      <c r="Q25" s="34">
        <f t="shared" si="10"/>
        <v>40000</v>
      </c>
      <c r="R25" s="34">
        <f t="shared" si="10"/>
        <v>20000</v>
      </c>
      <c r="S25" s="34">
        <f t="shared" si="10"/>
        <v>0</v>
      </c>
      <c r="T25" s="34">
        <f t="shared" si="10"/>
        <v>3000</v>
      </c>
      <c r="U25" s="34">
        <f t="shared" si="11"/>
        <v>63000</v>
      </c>
      <c r="V25" s="35" t="str">
        <f t="shared" si="12"/>
        <v>6G</v>
      </c>
      <c r="W25" s="36">
        <f t="shared" si="13"/>
        <v>3000</v>
      </c>
      <c r="X25" s="35" t="str">
        <f t="shared" si="14"/>
        <v>6G30H</v>
      </c>
      <c r="Y25" s="36">
        <f t="shared" si="15"/>
        <v>0</v>
      </c>
      <c r="Z25" s="31" t="str">
        <f ca="1">LOOKUP(I25,[1]Paramètres!$A$1:$A$20,[1]Paramètres!$C$1:$C$21)</f>
        <v>-11</v>
      </c>
      <c r="AA25" s="14" t="s">
        <v>34</v>
      </c>
      <c r="AB25" s="51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x14ac:dyDescent="0.35">
      <c r="A26" s="48">
        <v>19</v>
      </c>
      <c r="B26" s="25" t="s">
        <v>484</v>
      </c>
      <c r="C26" s="25" t="s">
        <v>529</v>
      </c>
      <c r="D26" s="26" t="s">
        <v>530</v>
      </c>
      <c r="E26" s="45" t="s">
        <v>103</v>
      </c>
      <c r="F26" s="28">
        <v>511</v>
      </c>
      <c r="G26" s="29">
        <v>38722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-11</v>
      </c>
      <c r="J26" s="31" t="str">
        <f>LOOKUP(I26,[1]Paramètres!$A$1:$B$20)</f>
        <v>B2</v>
      </c>
      <c r="K26" s="31">
        <f t="shared" si="8"/>
        <v>5</v>
      </c>
      <c r="L26" s="14" t="s">
        <v>241</v>
      </c>
      <c r="M26" s="32" t="s">
        <v>273</v>
      </c>
      <c r="N26" s="32" t="s">
        <v>253</v>
      </c>
      <c r="O26" s="32" t="s">
        <v>248</v>
      </c>
      <c r="P26" s="33" t="str">
        <f t="shared" si="9"/>
        <v>1G75H</v>
      </c>
      <c r="Q26" s="34">
        <f t="shared" si="10"/>
        <v>2000</v>
      </c>
      <c r="R26" s="34">
        <f t="shared" si="10"/>
        <v>2500</v>
      </c>
      <c r="S26" s="34">
        <f t="shared" si="10"/>
        <v>5000</v>
      </c>
      <c r="T26" s="34">
        <f t="shared" si="10"/>
        <v>8000</v>
      </c>
      <c r="U26" s="34">
        <f t="shared" si="11"/>
        <v>17500</v>
      </c>
      <c r="V26" s="35" t="str">
        <f t="shared" si="12"/>
        <v>1G</v>
      </c>
      <c r="W26" s="36">
        <f t="shared" si="13"/>
        <v>7500</v>
      </c>
      <c r="X26" s="35" t="str">
        <f t="shared" si="14"/>
        <v>1G75H</v>
      </c>
      <c r="Y26" s="36">
        <f t="shared" si="15"/>
        <v>0</v>
      </c>
      <c r="Z26" s="31" t="str">
        <f ca="1">LOOKUP(I26,[1]Paramètres!$A$1:$A$20,[1]Paramètres!$C$1:$C$21)</f>
        <v>-11</v>
      </c>
      <c r="AA26" s="14" t="s">
        <v>34</v>
      </c>
      <c r="AB26" s="51"/>
      <c r="AC26" s="38"/>
      <c r="AD26" s="38" t="str">
        <f>IF(ISNA(VLOOKUP(D26,'[1]Liste en forme Garçons'!$C:$C,1,FALSE)),"","*")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x14ac:dyDescent="0.35">
      <c r="A27" s="48">
        <v>20</v>
      </c>
      <c r="B27" s="25" t="s">
        <v>100</v>
      </c>
      <c r="C27" s="25" t="s">
        <v>531</v>
      </c>
      <c r="D27" s="26" t="s">
        <v>532</v>
      </c>
      <c r="E27" s="27" t="s">
        <v>56</v>
      </c>
      <c r="F27" s="28">
        <v>500</v>
      </c>
      <c r="G27" s="29">
        <v>39042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-11</v>
      </c>
      <c r="J27" s="31" t="str">
        <f>LOOKUP(I27,[1]Paramètres!$A$1:$B$20)</f>
        <v>B2</v>
      </c>
      <c r="K27" s="31">
        <f t="shared" si="8"/>
        <v>5</v>
      </c>
      <c r="L27" s="32" t="s">
        <v>217</v>
      </c>
      <c r="M27" s="32" t="s">
        <v>267</v>
      </c>
      <c r="N27" s="32" t="s">
        <v>267</v>
      </c>
      <c r="O27" s="32" t="s">
        <v>533</v>
      </c>
      <c r="P27" s="33" t="str">
        <f t="shared" si="9"/>
        <v>1G75H</v>
      </c>
      <c r="Q27" s="34">
        <f t="shared" si="10"/>
        <v>4000</v>
      </c>
      <c r="R27" s="34">
        <f t="shared" si="10"/>
        <v>3000</v>
      </c>
      <c r="S27" s="34">
        <f t="shared" si="10"/>
        <v>3000</v>
      </c>
      <c r="T27" s="34">
        <f t="shared" si="10"/>
        <v>7500</v>
      </c>
      <c r="U27" s="34">
        <f t="shared" si="11"/>
        <v>17500</v>
      </c>
      <c r="V27" s="35" t="str">
        <f t="shared" si="12"/>
        <v>1G</v>
      </c>
      <c r="W27" s="36">
        <f t="shared" si="13"/>
        <v>7500</v>
      </c>
      <c r="X27" s="35" t="str">
        <f t="shared" si="14"/>
        <v>1G75H</v>
      </c>
      <c r="Y27" s="36">
        <f t="shared" si="15"/>
        <v>0</v>
      </c>
      <c r="Z27" s="31" t="str">
        <f ca="1">LOOKUP(I27,[1]Paramètres!$A$1:$A$20,[1]Paramètres!$C$1:$C$21)</f>
        <v>-11</v>
      </c>
      <c r="AA27" s="14" t="s">
        <v>34</v>
      </c>
      <c r="AB27" s="51"/>
      <c r="AD27" s="38" t="str">
        <f>IF(ISNA(VLOOKUP(D27,'[1]Liste en forme Garçons'!$C:$C,1,FALSE)),"","*")</f>
        <v>*</v>
      </c>
    </row>
    <row r="28" spans="1:46" s="39" customFormat="1" x14ac:dyDescent="0.35">
      <c r="A28" s="48">
        <v>21</v>
      </c>
      <c r="B28" s="25" t="s">
        <v>534</v>
      </c>
      <c r="C28" s="25" t="s">
        <v>535</v>
      </c>
      <c r="D28" s="26" t="s">
        <v>536</v>
      </c>
      <c r="E28" s="27" t="s">
        <v>170</v>
      </c>
      <c r="F28" s="28">
        <v>500</v>
      </c>
      <c r="G28" s="29">
        <v>38968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-11</v>
      </c>
      <c r="J28" s="31" t="str">
        <f>LOOKUP(I28,[1]Paramètres!$A$1:$B$20)</f>
        <v>B2</v>
      </c>
      <c r="K28" s="31">
        <f t="shared" si="8"/>
        <v>5</v>
      </c>
      <c r="L28" s="32" t="s">
        <v>253</v>
      </c>
      <c r="M28" s="32" t="s">
        <v>416</v>
      </c>
      <c r="N28" s="32" t="s">
        <v>217</v>
      </c>
      <c r="O28" s="32" t="s">
        <v>253</v>
      </c>
      <c r="P28" s="33" t="str">
        <f t="shared" si="9"/>
        <v>1G75H</v>
      </c>
      <c r="Q28" s="34">
        <f t="shared" si="10"/>
        <v>5000</v>
      </c>
      <c r="R28" s="34">
        <f t="shared" si="10"/>
        <v>3500</v>
      </c>
      <c r="S28" s="34">
        <f t="shared" si="10"/>
        <v>4000</v>
      </c>
      <c r="T28" s="34">
        <f t="shared" si="10"/>
        <v>5000</v>
      </c>
      <c r="U28" s="34">
        <f t="shared" si="11"/>
        <v>17500</v>
      </c>
      <c r="V28" s="35" t="str">
        <f t="shared" si="12"/>
        <v>1G</v>
      </c>
      <c r="W28" s="36">
        <f t="shared" si="13"/>
        <v>7500</v>
      </c>
      <c r="X28" s="35" t="str">
        <f t="shared" si="14"/>
        <v>1G75H</v>
      </c>
      <c r="Y28" s="36">
        <f t="shared" si="15"/>
        <v>0</v>
      </c>
      <c r="Z28" s="31" t="str">
        <f ca="1">LOOKUP(I28,[1]Paramètres!$A$1:$A$20,[1]Paramètres!$C$1:$C$21)</f>
        <v>-11</v>
      </c>
      <c r="AA28" s="14" t="s">
        <v>34</v>
      </c>
      <c r="AB28" s="51"/>
      <c r="AC28" s="38"/>
      <c r="AD28" s="38" t="str">
        <f>IF(ISNA(VLOOKUP(D28,'[1]Liste en forme Garçons'!$C:$C,1,FALSE)),"","*")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x14ac:dyDescent="0.35">
      <c r="A29" s="48">
        <v>22</v>
      </c>
      <c r="B29" s="25" t="s">
        <v>537</v>
      </c>
      <c r="C29" s="25" t="s">
        <v>538</v>
      </c>
      <c r="D29" s="26" t="s">
        <v>539</v>
      </c>
      <c r="E29" s="45" t="s">
        <v>79</v>
      </c>
      <c r="F29" s="28">
        <v>507</v>
      </c>
      <c r="G29" s="29">
        <v>38977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-11</v>
      </c>
      <c r="J29" s="31" t="str">
        <f>LOOKUP(I29,[1]Paramètres!$A$1:$B$20)</f>
        <v>B2</v>
      </c>
      <c r="K29" s="31">
        <f t="shared" si="8"/>
        <v>5</v>
      </c>
      <c r="L29" s="14" t="s">
        <v>416</v>
      </c>
      <c r="M29" s="32">
        <v>0</v>
      </c>
      <c r="N29" s="32" t="s">
        <v>217</v>
      </c>
      <c r="O29" s="14" t="s">
        <v>243</v>
      </c>
      <c r="P29" s="33" t="str">
        <f t="shared" si="9"/>
        <v>1G40H</v>
      </c>
      <c r="Q29" s="34">
        <f t="shared" si="10"/>
        <v>3500</v>
      </c>
      <c r="R29" s="34">
        <f t="shared" si="10"/>
        <v>0</v>
      </c>
      <c r="S29" s="34">
        <f t="shared" si="10"/>
        <v>4000</v>
      </c>
      <c r="T29" s="34">
        <f t="shared" si="10"/>
        <v>6500</v>
      </c>
      <c r="U29" s="34">
        <f t="shared" si="11"/>
        <v>14000</v>
      </c>
      <c r="V29" s="35" t="str">
        <f t="shared" si="12"/>
        <v>1G</v>
      </c>
      <c r="W29" s="36">
        <f t="shared" si="13"/>
        <v>4000</v>
      </c>
      <c r="X29" s="35" t="str">
        <f t="shared" si="14"/>
        <v>1G40H</v>
      </c>
      <c r="Y29" s="36">
        <f t="shared" si="15"/>
        <v>0</v>
      </c>
      <c r="Z29" s="31" t="str">
        <f ca="1">LOOKUP(I29,[1]Paramètres!$A$1:$A$20,[1]Paramètres!$C$1:$C$21)</f>
        <v>-11</v>
      </c>
      <c r="AA29" s="14" t="s">
        <v>34</v>
      </c>
      <c r="AB29" s="51"/>
      <c r="AC29" s="38"/>
      <c r="AD29" s="38" t="str">
        <f>IF(ISNA(VLOOKUP(D29,'[1]Liste en forme Garçons'!$C:$C,1,FALSE)),"","*")</f>
        <v>*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x14ac:dyDescent="0.35">
      <c r="A30" s="48">
        <v>23</v>
      </c>
      <c r="B30" s="25" t="s">
        <v>540</v>
      </c>
      <c r="C30" s="25" t="s">
        <v>541</v>
      </c>
      <c r="D30" s="26" t="s">
        <v>542</v>
      </c>
      <c r="E30" s="27" t="s">
        <v>103</v>
      </c>
      <c r="F30" s="28">
        <v>502</v>
      </c>
      <c r="G30" s="29">
        <v>38879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-11</v>
      </c>
      <c r="J30" s="31" t="str">
        <f>LOOKUP(I30,[1]Paramètres!$A$1:$B$20)</f>
        <v>B2</v>
      </c>
      <c r="K30" s="31">
        <f t="shared" si="8"/>
        <v>5</v>
      </c>
      <c r="L30" s="32" t="s">
        <v>267</v>
      </c>
      <c r="M30" s="32" t="s">
        <v>241</v>
      </c>
      <c r="N30" s="14" t="s">
        <v>281</v>
      </c>
      <c r="O30" s="14" t="s">
        <v>217</v>
      </c>
      <c r="P30" s="33" t="str">
        <f t="shared" si="9"/>
        <v>95H</v>
      </c>
      <c r="Q30" s="34">
        <f t="shared" si="10"/>
        <v>3000</v>
      </c>
      <c r="R30" s="34">
        <f t="shared" si="10"/>
        <v>2000</v>
      </c>
      <c r="S30" s="34">
        <f t="shared" si="10"/>
        <v>500</v>
      </c>
      <c r="T30" s="34">
        <f t="shared" si="10"/>
        <v>4000</v>
      </c>
      <c r="U30" s="34">
        <f t="shared" si="11"/>
        <v>9500</v>
      </c>
      <c r="V30" s="35" t="str">
        <f t="shared" si="12"/>
        <v>95H</v>
      </c>
      <c r="W30" s="36">
        <f t="shared" si="13"/>
        <v>0</v>
      </c>
      <c r="X30" s="35" t="str">
        <f t="shared" si="14"/>
        <v>95H</v>
      </c>
      <c r="Y30" s="36">
        <f t="shared" si="15"/>
        <v>0</v>
      </c>
      <c r="Z30" s="31" t="str">
        <f ca="1">LOOKUP(I30,[1]Paramètres!$A$1:$A$20,[1]Paramètres!$C$1:$C$21)</f>
        <v>-11</v>
      </c>
      <c r="AA30" s="14" t="s">
        <v>34</v>
      </c>
      <c r="AB30" s="51"/>
      <c r="AD30" s="38" t="str">
        <f>IF(ISNA(VLOOKUP(D30,'[1]Liste en forme Garçons'!$C:$C,1,FALSE)),"","*")</f>
        <v>*</v>
      </c>
    </row>
    <row r="31" spans="1:46" s="39" customFormat="1" x14ac:dyDescent="0.35">
      <c r="A31" s="48">
        <v>24</v>
      </c>
      <c r="B31" s="25" t="s">
        <v>543</v>
      </c>
      <c r="C31" s="25" t="s">
        <v>450</v>
      </c>
      <c r="D31" s="26" t="s">
        <v>544</v>
      </c>
      <c r="E31" s="27" t="s">
        <v>69</v>
      </c>
      <c r="F31" s="28">
        <v>500</v>
      </c>
      <c r="G31" s="29">
        <v>38766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-11</v>
      </c>
      <c r="J31" s="31" t="str">
        <f>LOOKUP(I31,[1]Paramètres!$A$1:$B$20)</f>
        <v>B2</v>
      </c>
      <c r="K31" s="31">
        <f t="shared" si="8"/>
        <v>5</v>
      </c>
      <c r="L31" s="32" t="s">
        <v>283</v>
      </c>
      <c r="M31" s="32" t="s">
        <v>262</v>
      </c>
      <c r="N31" s="14" t="s">
        <v>273</v>
      </c>
      <c r="O31" s="14" t="s">
        <v>273</v>
      </c>
      <c r="P31" s="33" t="str">
        <f t="shared" si="9"/>
        <v>75H</v>
      </c>
      <c r="Q31" s="34">
        <f t="shared" si="10"/>
        <v>1500</v>
      </c>
      <c r="R31" s="34">
        <f t="shared" si="10"/>
        <v>1000</v>
      </c>
      <c r="S31" s="34">
        <f t="shared" si="10"/>
        <v>2500</v>
      </c>
      <c r="T31" s="34">
        <f t="shared" si="10"/>
        <v>2500</v>
      </c>
      <c r="U31" s="34">
        <f t="shared" si="11"/>
        <v>7500</v>
      </c>
      <c r="V31" s="35" t="str">
        <f t="shared" si="12"/>
        <v>75H</v>
      </c>
      <c r="W31" s="36">
        <f t="shared" si="13"/>
        <v>0</v>
      </c>
      <c r="X31" s="35" t="str">
        <f t="shared" si="14"/>
        <v>75H</v>
      </c>
      <c r="Y31" s="36">
        <f t="shared" si="15"/>
        <v>0</v>
      </c>
      <c r="Z31" s="31" t="str">
        <f ca="1">LOOKUP(I31,[1]Paramètres!$A$1:$A$20,[1]Paramètres!$C$1:$C$21)</f>
        <v>-11</v>
      </c>
      <c r="AA31" s="14" t="s">
        <v>34</v>
      </c>
      <c r="AB31" s="51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48">
        <v>25</v>
      </c>
      <c r="B32" s="25" t="s">
        <v>93</v>
      </c>
      <c r="C32" s="25" t="s">
        <v>545</v>
      </c>
      <c r="D32" s="26" t="s">
        <v>546</v>
      </c>
      <c r="E32" s="27" t="s">
        <v>247</v>
      </c>
      <c r="F32" s="28">
        <v>521</v>
      </c>
      <c r="G32" s="29">
        <v>39324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-10</v>
      </c>
      <c r="J32" s="31" t="str">
        <f>LOOKUP(I32,[1]Paramètres!$A$1:$B$20)</f>
        <v>B1</v>
      </c>
      <c r="K32" s="31">
        <f t="shared" si="8"/>
        <v>5</v>
      </c>
      <c r="L32" s="32">
        <v>0</v>
      </c>
      <c r="M32" s="32" t="s">
        <v>416</v>
      </c>
      <c r="N32" s="32" t="s">
        <v>416</v>
      </c>
      <c r="O32" s="32">
        <v>0</v>
      </c>
      <c r="P32" s="33" t="str">
        <f t="shared" si="9"/>
        <v>70H</v>
      </c>
      <c r="Q32" s="34">
        <f t="shared" si="10"/>
        <v>0</v>
      </c>
      <c r="R32" s="34">
        <f t="shared" si="10"/>
        <v>3500</v>
      </c>
      <c r="S32" s="34">
        <f t="shared" si="10"/>
        <v>3500</v>
      </c>
      <c r="T32" s="34">
        <f t="shared" si="10"/>
        <v>0</v>
      </c>
      <c r="U32" s="34">
        <f t="shared" si="11"/>
        <v>7000</v>
      </c>
      <c r="V32" s="35" t="str">
        <f t="shared" si="12"/>
        <v>70H</v>
      </c>
      <c r="W32" s="36">
        <f t="shared" si="13"/>
        <v>0</v>
      </c>
      <c r="X32" s="35" t="str">
        <f t="shared" si="14"/>
        <v>70H</v>
      </c>
      <c r="Y32" s="36">
        <f t="shared" si="15"/>
        <v>0</v>
      </c>
      <c r="Z32" s="31" t="str">
        <f ca="1">LOOKUP(I32,[1]Paramètres!$A$1:$A$20,[1]Paramètres!$C$1:$C$21)</f>
        <v>-11</v>
      </c>
      <c r="AA32" s="14" t="s">
        <v>34</v>
      </c>
      <c r="AB32" s="51"/>
      <c r="AC32" s="38"/>
      <c r="AD32" s="38" t="str">
        <f>IF(ISNA(VLOOKUP(D32,'[1]Liste en forme Garçons'!$C:$C,1,FALSE)),"","*")</f>
        <v>*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x14ac:dyDescent="0.35">
      <c r="A33" s="48">
        <v>26</v>
      </c>
      <c r="B33" s="25" t="s">
        <v>385</v>
      </c>
      <c r="C33" s="25" t="s">
        <v>547</v>
      </c>
      <c r="D33" s="26" t="s">
        <v>548</v>
      </c>
      <c r="E33" s="27" t="s">
        <v>233</v>
      </c>
      <c r="F33" s="28">
        <v>546</v>
      </c>
      <c r="G33" s="29">
        <v>38867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-11</v>
      </c>
      <c r="J33" s="31" t="str">
        <f>LOOKUP(I33,[1]Paramètres!$A$1:$B$20)</f>
        <v>B2</v>
      </c>
      <c r="K33" s="31">
        <f t="shared" si="8"/>
        <v>5</v>
      </c>
      <c r="L33" s="32" t="s">
        <v>149</v>
      </c>
      <c r="M33" s="32" t="s">
        <v>243</v>
      </c>
      <c r="N33" s="14">
        <v>0</v>
      </c>
      <c r="O33" s="14">
        <v>0</v>
      </c>
      <c r="P33" s="33" t="str">
        <f t="shared" si="9"/>
        <v>65H</v>
      </c>
      <c r="Q33" s="34">
        <f t="shared" si="10"/>
        <v>0</v>
      </c>
      <c r="R33" s="34">
        <f t="shared" si="10"/>
        <v>6500</v>
      </c>
      <c r="S33" s="34">
        <f t="shared" si="10"/>
        <v>0</v>
      </c>
      <c r="T33" s="34">
        <f t="shared" si="10"/>
        <v>0</v>
      </c>
      <c r="U33" s="34">
        <f t="shared" si="11"/>
        <v>6500</v>
      </c>
      <c r="V33" s="35" t="str">
        <f t="shared" si="12"/>
        <v>65H</v>
      </c>
      <c r="W33" s="36">
        <f t="shared" si="13"/>
        <v>0</v>
      </c>
      <c r="X33" s="35" t="str">
        <f t="shared" si="14"/>
        <v>65H</v>
      </c>
      <c r="Y33" s="36">
        <f t="shared" si="15"/>
        <v>0</v>
      </c>
      <c r="Z33" s="31" t="str">
        <f ca="1">LOOKUP(I33,[1]Paramètres!$A$1:$A$20,[1]Paramètres!$C$1:$C$21)</f>
        <v>-11</v>
      </c>
      <c r="AA33" s="14" t="s">
        <v>34</v>
      </c>
      <c r="AB33" s="51"/>
      <c r="AC33" s="38"/>
      <c r="AD33" s="38" t="str">
        <f>IF(ISNA(VLOOKUP(D33,'[1]Liste en forme Garçons'!$C:$C,1,FALSE)),"","*")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x14ac:dyDescent="0.35">
      <c r="A34" s="48">
        <v>27</v>
      </c>
      <c r="B34" s="25" t="s">
        <v>549</v>
      </c>
      <c r="C34" s="25" t="s">
        <v>550</v>
      </c>
      <c r="D34" s="26" t="s">
        <v>551</v>
      </c>
      <c r="E34" s="27" t="s">
        <v>56</v>
      </c>
      <c r="F34" s="28">
        <v>500</v>
      </c>
      <c r="G34" s="29">
        <v>39430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-10</v>
      </c>
      <c r="J34" s="31" t="str">
        <f>LOOKUP(I34,[1]Paramètres!$A$1:$B$20)</f>
        <v>B1</v>
      </c>
      <c r="K34" s="31">
        <f t="shared" si="8"/>
        <v>5</v>
      </c>
      <c r="L34" s="32" t="s">
        <v>243</v>
      </c>
      <c r="M34" s="32">
        <v>0</v>
      </c>
      <c r="N34" s="14">
        <v>0</v>
      </c>
      <c r="O34" s="14">
        <v>0</v>
      </c>
      <c r="P34" s="33" t="str">
        <f t="shared" si="9"/>
        <v>65H</v>
      </c>
      <c r="Q34" s="34">
        <f t="shared" si="10"/>
        <v>6500</v>
      </c>
      <c r="R34" s="34">
        <f t="shared" si="10"/>
        <v>0</v>
      </c>
      <c r="S34" s="34">
        <f t="shared" si="10"/>
        <v>0</v>
      </c>
      <c r="T34" s="34">
        <f t="shared" si="10"/>
        <v>0</v>
      </c>
      <c r="U34" s="34">
        <f t="shared" si="11"/>
        <v>6500</v>
      </c>
      <c r="V34" s="35" t="str">
        <f t="shared" si="12"/>
        <v>65H</v>
      </c>
      <c r="W34" s="36">
        <f t="shared" si="13"/>
        <v>0</v>
      </c>
      <c r="X34" s="35" t="str">
        <f t="shared" si="14"/>
        <v>65H</v>
      </c>
      <c r="Y34" s="36">
        <f t="shared" si="15"/>
        <v>0</v>
      </c>
      <c r="Z34" s="31" t="str">
        <f ca="1">LOOKUP(I34,[1]Paramètres!$A$1:$A$20,[1]Paramètres!$C$1:$C$21)</f>
        <v>-11</v>
      </c>
      <c r="AA34" s="14" t="s">
        <v>34</v>
      </c>
      <c r="AB34" s="51"/>
      <c r="AC34" s="38"/>
      <c r="AD34" s="38" t="str">
        <f>IF(ISNA(VLOOKUP(D34,'[1]Liste en forme Garçons'!$C:$C,1,FALSE)),"","*")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x14ac:dyDescent="0.35">
      <c r="A35" s="48">
        <v>28</v>
      </c>
      <c r="B35" s="25" t="s">
        <v>275</v>
      </c>
      <c r="C35" s="25" t="s">
        <v>82</v>
      </c>
      <c r="D35" s="26" t="s">
        <v>552</v>
      </c>
      <c r="E35" s="27" t="s">
        <v>64</v>
      </c>
      <c r="F35" s="28">
        <v>500</v>
      </c>
      <c r="G35" s="29">
        <v>38946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-11</v>
      </c>
      <c r="J35" s="31" t="str">
        <f>LOOKUP(I35,[1]Paramètres!$A$1:$B$20)</f>
        <v>B2</v>
      </c>
      <c r="K35" s="31">
        <f t="shared" si="8"/>
        <v>5</v>
      </c>
      <c r="L35" s="32">
        <v>0</v>
      </c>
      <c r="M35" s="32" t="s">
        <v>520</v>
      </c>
      <c r="N35" s="14" t="s">
        <v>283</v>
      </c>
      <c r="O35" s="14" t="s">
        <v>416</v>
      </c>
      <c r="P35" s="33" t="str">
        <f t="shared" si="9"/>
        <v>50H80I</v>
      </c>
      <c r="Q35" s="34">
        <f t="shared" si="10"/>
        <v>0</v>
      </c>
      <c r="R35" s="34">
        <f t="shared" si="10"/>
        <v>80</v>
      </c>
      <c r="S35" s="34">
        <f t="shared" si="10"/>
        <v>1500</v>
      </c>
      <c r="T35" s="34">
        <f t="shared" si="10"/>
        <v>3500</v>
      </c>
      <c r="U35" s="34">
        <f t="shared" si="11"/>
        <v>5080</v>
      </c>
      <c r="V35" s="35" t="str">
        <f t="shared" si="12"/>
        <v>50H</v>
      </c>
      <c r="W35" s="36">
        <f t="shared" si="13"/>
        <v>80</v>
      </c>
      <c r="X35" s="35" t="str">
        <f t="shared" si="14"/>
        <v>50H80I</v>
      </c>
      <c r="Y35" s="36">
        <f t="shared" si="15"/>
        <v>0</v>
      </c>
      <c r="Z35" s="31" t="str">
        <f ca="1">LOOKUP(I35,[1]Paramètres!$A$1:$A$20,[1]Paramètres!$C$1:$C$21)</f>
        <v>-11</v>
      </c>
      <c r="AA35" s="14" t="s">
        <v>34</v>
      </c>
      <c r="AB35" s="51"/>
      <c r="AC35" s="38"/>
      <c r="AD35" s="38" t="str">
        <f>IF(ISNA(VLOOKUP(D35,'[1]Liste en forme Garçons'!$C:$C,1,FALSE)),"","*")</f>
        <v>*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x14ac:dyDescent="0.35">
      <c r="A36" s="48">
        <v>29</v>
      </c>
      <c r="B36" s="25" t="s">
        <v>76</v>
      </c>
      <c r="C36" s="25" t="s">
        <v>553</v>
      </c>
      <c r="D36" s="26" t="s">
        <v>554</v>
      </c>
      <c r="E36" s="27" t="s">
        <v>247</v>
      </c>
      <c r="F36" s="28">
        <v>500</v>
      </c>
      <c r="G36" s="29">
        <v>38772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-11</v>
      </c>
      <c r="J36" s="31" t="str">
        <f>LOOKUP(I36,[1]Paramètres!$A$1:$B$20)</f>
        <v>B2</v>
      </c>
      <c r="K36" s="31">
        <f t="shared" si="8"/>
        <v>5</v>
      </c>
      <c r="L36" s="32" t="s">
        <v>409</v>
      </c>
      <c r="M36" s="32" t="s">
        <v>283</v>
      </c>
      <c r="N36" s="14" t="s">
        <v>262</v>
      </c>
      <c r="O36" s="14">
        <v>0</v>
      </c>
      <c r="P36" s="33" t="str">
        <f t="shared" si="9"/>
        <v>32H</v>
      </c>
      <c r="Q36" s="34">
        <f t="shared" si="10"/>
        <v>700</v>
      </c>
      <c r="R36" s="34">
        <f t="shared" si="10"/>
        <v>1500</v>
      </c>
      <c r="S36" s="34">
        <f t="shared" si="10"/>
        <v>1000</v>
      </c>
      <c r="T36" s="34">
        <f t="shared" si="10"/>
        <v>0</v>
      </c>
      <c r="U36" s="34">
        <f t="shared" si="11"/>
        <v>3200</v>
      </c>
      <c r="V36" s="35" t="str">
        <f t="shared" si="12"/>
        <v>32H</v>
      </c>
      <c r="W36" s="36">
        <f t="shared" si="13"/>
        <v>0</v>
      </c>
      <c r="X36" s="35" t="str">
        <f t="shared" si="14"/>
        <v>32H</v>
      </c>
      <c r="Y36" s="36">
        <f t="shared" si="15"/>
        <v>0</v>
      </c>
      <c r="Z36" s="31" t="str">
        <f ca="1">LOOKUP(I36,[1]Paramètres!$A$1:$A$20,[1]Paramètres!$C$1:$C$21)</f>
        <v>-11</v>
      </c>
      <c r="AA36" s="14" t="s">
        <v>34</v>
      </c>
      <c r="AB36" s="51"/>
      <c r="AC36" s="38"/>
      <c r="AD36" s="38" t="str">
        <f>IF(ISNA(VLOOKUP(D36,'[1]Liste en forme Garçons'!$C:$C,1,FALSE)),"","*")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x14ac:dyDescent="0.35">
      <c r="A37" s="48">
        <v>30</v>
      </c>
      <c r="B37" s="25" t="s">
        <v>167</v>
      </c>
      <c r="C37" s="25" t="s">
        <v>555</v>
      </c>
      <c r="D37" s="26" t="s">
        <v>556</v>
      </c>
      <c r="E37" s="27" t="s">
        <v>79</v>
      </c>
      <c r="F37" s="28">
        <v>500</v>
      </c>
      <c r="G37" s="29">
        <v>39130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-10</v>
      </c>
      <c r="J37" s="31" t="str">
        <f>LOOKUP(I37,[1]Paramètres!$A$1:$B$20)</f>
        <v>B1</v>
      </c>
      <c r="K37" s="31">
        <f t="shared" si="8"/>
        <v>5</v>
      </c>
      <c r="L37" s="32" t="s">
        <v>557</v>
      </c>
      <c r="M37" s="32" t="s">
        <v>459</v>
      </c>
      <c r="N37" s="32" t="s">
        <v>241</v>
      </c>
      <c r="O37" s="32">
        <v>0</v>
      </c>
      <c r="P37" s="33" t="str">
        <f t="shared" si="9"/>
        <v>24H33I</v>
      </c>
      <c r="Q37" s="34">
        <f t="shared" si="10"/>
        <v>33</v>
      </c>
      <c r="R37" s="34">
        <f t="shared" si="10"/>
        <v>400</v>
      </c>
      <c r="S37" s="34">
        <f t="shared" si="10"/>
        <v>2000</v>
      </c>
      <c r="T37" s="34">
        <f t="shared" si="10"/>
        <v>0</v>
      </c>
      <c r="U37" s="34">
        <f t="shared" si="11"/>
        <v>2433</v>
      </c>
      <c r="V37" s="35" t="str">
        <f t="shared" si="12"/>
        <v>24H</v>
      </c>
      <c r="W37" s="36">
        <f t="shared" si="13"/>
        <v>33</v>
      </c>
      <c r="X37" s="35" t="str">
        <f t="shared" si="14"/>
        <v>24H33I</v>
      </c>
      <c r="Y37" s="36">
        <f t="shared" si="15"/>
        <v>0</v>
      </c>
      <c r="Z37" s="31" t="str">
        <f ca="1">LOOKUP(I37,[1]Paramètres!$A$1:$A$20,[1]Paramètres!$C$1:$C$21)</f>
        <v>-11</v>
      </c>
      <c r="AA37" s="14" t="s">
        <v>34</v>
      </c>
      <c r="AB37" s="51"/>
      <c r="AC37" s="38"/>
      <c r="AD37" s="38" t="str">
        <f>IF(ISNA(VLOOKUP(D37,'[1]Liste en forme Garçons'!$C:$C,1,FALSE)),"","*")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x14ac:dyDescent="0.35">
      <c r="A38" s="48">
        <v>31</v>
      </c>
      <c r="B38" s="25" t="s">
        <v>558</v>
      </c>
      <c r="C38" s="25" t="s">
        <v>559</v>
      </c>
      <c r="D38" s="26" t="s">
        <v>560</v>
      </c>
      <c r="E38" s="27" t="s">
        <v>79</v>
      </c>
      <c r="F38" s="28">
        <v>500</v>
      </c>
      <c r="G38" s="29">
        <v>39392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-10</v>
      </c>
      <c r="J38" s="31" t="str">
        <f>LOOKUP(I38,[1]Paramètres!$A$1:$B$20)</f>
        <v>B1</v>
      </c>
      <c r="K38" s="31">
        <f t="shared" si="8"/>
        <v>5</v>
      </c>
      <c r="L38" s="32" t="s">
        <v>561</v>
      </c>
      <c r="M38" s="32" t="s">
        <v>288</v>
      </c>
      <c r="N38" s="32" t="s">
        <v>520</v>
      </c>
      <c r="O38" s="32" t="s">
        <v>409</v>
      </c>
      <c r="P38" s="33" t="str">
        <f t="shared" si="9"/>
        <v>10H1I</v>
      </c>
      <c r="Q38" s="34">
        <f t="shared" si="10"/>
        <v>21</v>
      </c>
      <c r="R38" s="34">
        <f t="shared" si="10"/>
        <v>200</v>
      </c>
      <c r="S38" s="34">
        <f t="shared" si="10"/>
        <v>80</v>
      </c>
      <c r="T38" s="34">
        <f t="shared" si="10"/>
        <v>700</v>
      </c>
      <c r="U38" s="34">
        <f t="shared" si="11"/>
        <v>1001</v>
      </c>
      <c r="V38" s="35" t="str">
        <f t="shared" si="12"/>
        <v>10H</v>
      </c>
      <c r="W38" s="36">
        <f t="shared" si="13"/>
        <v>1</v>
      </c>
      <c r="X38" s="35" t="str">
        <f t="shared" si="14"/>
        <v>10H1I</v>
      </c>
      <c r="Y38" s="36">
        <f t="shared" si="15"/>
        <v>0</v>
      </c>
      <c r="Z38" s="31" t="str">
        <f ca="1">LOOKUP(I38,[1]Paramètres!$A$1:$A$20,[1]Paramètres!$C$1:$C$21)</f>
        <v>-11</v>
      </c>
      <c r="AA38" s="14" t="s">
        <v>34</v>
      </c>
      <c r="AB38" s="51"/>
      <c r="AC38" s="38"/>
      <c r="AD38" s="38" t="str">
        <f>IF(ISNA(VLOOKUP(D38,'[1]Liste en forme Garçons'!$C:$C,1,FALSE)),"","*")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x14ac:dyDescent="0.35">
      <c r="A39" s="52">
        <v>32</v>
      </c>
      <c r="B39" s="25" t="s">
        <v>562</v>
      </c>
      <c r="C39" s="25" t="s">
        <v>563</v>
      </c>
      <c r="D39" s="26" t="s">
        <v>564</v>
      </c>
      <c r="E39" s="27" t="s">
        <v>64</v>
      </c>
      <c r="F39" s="28">
        <v>500</v>
      </c>
      <c r="G39" s="29">
        <v>39434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-10</v>
      </c>
      <c r="J39" s="31" t="str">
        <f>LOOKUP(I39,[1]Paramètres!$A$1:$B$20)</f>
        <v>B1</v>
      </c>
      <c r="K39" s="31">
        <f t="shared" si="8"/>
        <v>5</v>
      </c>
      <c r="L39" s="32" t="s">
        <v>149</v>
      </c>
      <c r="M39" s="32" t="s">
        <v>565</v>
      </c>
      <c r="N39" s="32">
        <v>0</v>
      </c>
      <c r="O39" s="32" t="s">
        <v>281</v>
      </c>
      <c r="P39" s="33" t="str">
        <f t="shared" si="9"/>
        <v>5H20I</v>
      </c>
      <c r="Q39" s="34">
        <f t="shared" si="10"/>
        <v>0</v>
      </c>
      <c r="R39" s="34">
        <f t="shared" si="10"/>
        <v>20</v>
      </c>
      <c r="S39" s="34">
        <f t="shared" si="10"/>
        <v>0</v>
      </c>
      <c r="T39" s="34">
        <f t="shared" si="10"/>
        <v>500</v>
      </c>
      <c r="U39" s="34">
        <f t="shared" si="11"/>
        <v>520</v>
      </c>
      <c r="V39" s="35" t="str">
        <f t="shared" si="12"/>
        <v>5H</v>
      </c>
      <c r="W39" s="36">
        <f t="shared" si="13"/>
        <v>20</v>
      </c>
      <c r="X39" s="35" t="str">
        <f t="shared" si="14"/>
        <v>5H20I</v>
      </c>
      <c r="Y39" s="36">
        <f t="shared" si="15"/>
        <v>0</v>
      </c>
      <c r="Z39" s="31" t="str">
        <f ca="1">LOOKUP(I39,[1]Paramètres!$A$1:$A$20,[1]Paramètres!$C$1:$C$21)</f>
        <v>-11</v>
      </c>
      <c r="AA39" s="14" t="s">
        <v>34</v>
      </c>
      <c r="AB39" s="47"/>
      <c r="AC39" s="38"/>
      <c r="AD39" s="38" t="str">
        <f>IF(ISNA(VLOOKUP(D39,'[1]Liste en forme Garçons'!$C:$C,1,FALSE)),"","*")</f>
        <v>*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x14ac:dyDescent="0.35">
      <c r="A40" s="48">
        <v>33</v>
      </c>
      <c r="B40" s="25" t="s">
        <v>210</v>
      </c>
      <c r="C40" s="25" t="s">
        <v>566</v>
      </c>
      <c r="D40" s="26" t="s">
        <v>567</v>
      </c>
      <c r="E40" s="27" t="s">
        <v>247</v>
      </c>
      <c r="F40" s="28">
        <v>500</v>
      </c>
      <c r="G40" s="29">
        <v>39437</v>
      </c>
      <c r="H40" s="30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31">
        <f>LOOKUP(YEAR(G40)-[1]Paramètres!$E$1,[1]Paramètres!$A$1:$A$20)</f>
        <v>-10</v>
      </c>
      <c r="J40" s="31" t="str">
        <f>LOOKUP(I40,[1]Paramètres!$A$1:$B$20)</f>
        <v>B1</v>
      </c>
      <c r="K40" s="31">
        <f t="shared" si="8"/>
        <v>5</v>
      </c>
      <c r="L40" s="32" t="s">
        <v>568</v>
      </c>
      <c r="M40" s="32">
        <v>0</v>
      </c>
      <c r="N40" s="32" t="s">
        <v>569</v>
      </c>
      <c r="O40" s="32">
        <v>0</v>
      </c>
      <c r="P40" s="33" t="str">
        <f t="shared" si="9"/>
        <v>1H5I</v>
      </c>
      <c r="Q40" s="34">
        <f t="shared" si="10"/>
        <v>45</v>
      </c>
      <c r="R40" s="34">
        <f t="shared" si="10"/>
        <v>0</v>
      </c>
      <c r="S40" s="34">
        <f t="shared" si="10"/>
        <v>60</v>
      </c>
      <c r="T40" s="34">
        <f t="shared" si="10"/>
        <v>0</v>
      </c>
      <c r="U40" s="34">
        <f t="shared" si="11"/>
        <v>105</v>
      </c>
      <c r="V40" s="35" t="str">
        <f t="shared" si="12"/>
        <v>1H</v>
      </c>
      <c r="W40" s="36">
        <f t="shared" si="13"/>
        <v>5</v>
      </c>
      <c r="X40" s="35" t="str">
        <f t="shared" si="14"/>
        <v>1H5I</v>
      </c>
      <c r="Y40" s="36">
        <f t="shared" si="15"/>
        <v>0</v>
      </c>
      <c r="Z40" s="31" t="str">
        <f ca="1">LOOKUP(I40,[1]Paramètres!$A$1:$A$20,[1]Paramètres!$C$1:$C$21)</f>
        <v>-11</v>
      </c>
      <c r="AA40" s="14" t="s">
        <v>34</v>
      </c>
      <c r="AB40" s="51"/>
      <c r="AC40" s="38"/>
      <c r="AD40" s="38" t="str">
        <f>IF(ISNA(VLOOKUP(D40,'[1]Liste en forme Garçons'!$C:$C,1,FALSE)),"","*")</f>
        <v>*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x14ac:dyDescent="0.35">
      <c r="A41" s="48">
        <v>34</v>
      </c>
      <c r="B41" s="25" t="s">
        <v>570</v>
      </c>
      <c r="C41" s="25" t="s">
        <v>571</v>
      </c>
      <c r="D41" s="26" t="s">
        <v>572</v>
      </c>
      <c r="E41" s="27" t="s">
        <v>79</v>
      </c>
      <c r="F41" s="28">
        <v>500</v>
      </c>
      <c r="G41" s="29">
        <v>38939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-11</v>
      </c>
      <c r="J41" s="31" t="str">
        <f>LOOKUP(I41,[1]Paramètres!$A$1:$B$20)</f>
        <v>B2</v>
      </c>
      <c r="K41" s="31">
        <f t="shared" si="8"/>
        <v>5</v>
      </c>
      <c r="L41" s="32">
        <v>0</v>
      </c>
      <c r="M41" s="32" t="s">
        <v>573</v>
      </c>
      <c r="N41" s="32" t="s">
        <v>524</v>
      </c>
      <c r="O41" s="32">
        <v>0</v>
      </c>
      <c r="P41" s="33" t="str">
        <f t="shared" si="9"/>
        <v>1H5I</v>
      </c>
      <c r="Q41" s="34">
        <f t="shared" si="10"/>
        <v>0</v>
      </c>
      <c r="R41" s="34">
        <f t="shared" si="10"/>
        <v>5</v>
      </c>
      <c r="S41" s="34">
        <f t="shared" si="10"/>
        <v>100</v>
      </c>
      <c r="T41" s="34">
        <f t="shared" si="10"/>
        <v>0</v>
      </c>
      <c r="U41" s="34">
        <f t="shared" si="11"/>
        <v>105</v>
      </c>
      <c r="V41" s="35" t="str">
        <f t="shared" si="12"/>
        <v>1H</v>
      </c>
      <c r="W41" s="36">
        <f t="shared" si="13"/>
        <v>5</v>
      </c>
      <c r="X41" s="35" t="str">
        <f t="shared" si="14"/>
        <v>1H5I</v>
      </c>
      <c r="Y41" s="36">
        <f t="shared" si="15"/>
        <v>0</v>
      </c>
      <c r="Z41" s="31" t="str">
        <f ca="1">LOOKUP(I41,[1]Paramètres!$A$1:$A$20,[1]Paramètres!$C$1:$C$21)</f>
        <v>-11</v>
      </c>
      <c r="AA41" s="14" t="s">
        <v>34</v>
      </c>
      <c r="AB41" s="51"/>
      <c r="AC41" s="38"/>
      <c r="AD41" s="38" t="str">
        <f>IF(ISNA(VLOOKUP(D41,'[1]Liste en forme Garçons'!$C:$C,1,FALSE)),"","*")</f>
        <v>*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x14ac:dyDescent="0.35">
      <c r="A42" s="48">
        <v>35</v>
      </c>
      <c r="B42" s="25" t="s">
        <v>214</v>
      </c>
      <c r="C42" s="25" t="s">
        <v>574</v>
      </c>
      <c r="D42" s="26" t="s">
        <v>575</v>
      </c>
      <c r="E42" s="27" t="s">
        <v>103</v>
      </c>
      <c r="F42" s="28">
        <v>500</v>
      </c>
      <c r="G42" s="29">
        <v>38795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-11</v>
      </c>
      <c r="J42" s="31" t="str">
        <f>LOOKUP(I42,[1]Paramètres!$A$1:$B$20)</f>
        <v>B2</v>
      </c>
      <c r="K42" s="31">
        <f t="shared" si="8"/>
        <v>5</v>
      </c>
      <c r="L42" s="32" t="s">
        <v>149</v>
      </c>
      <c r="M42" s="32" t="s">
        <v>576</v>
      </c>
      <c r="N42" s="32">
        <v>0</v>
      </c>
      <c r="O42" s="32">
        <v>0</v>
      </c>
      <c r="P42" s="33" t="str">
        <f t="shared" si="9"/>
        <v>10I</v>
      </c>
      <c r="Q42" s="34">
        <f t="shared" si="10"/>
        <v>0</v>
      </c>
      <c r="R42" s="34">
        <f t="shared" si="10"/>
        <v>10</v>
      </c>
      <c r="S42" s="34">
        <f t="shared" si="10"/>
        <v>0</v>
      </c>
      <c r="T42" s="34">
        <f t="shared" si="10"/>
        <v>0</v>
      </c>
      <c r="U42" s="34">
        <f t="shared" si="11"/>
        <v>10</v>
      </c>
      <c r="V42" s="35" t="str">
        <f t="shared" si="12"/>
        <v>10I</v>
      </c>
      <c r="W42" s="36">
        <f t="shared" si="13"/>
        <v>0</v>
      </c>
      <c r="X42" s="35" t="str">
        <f t="shared" si="14"/>
        <v>10I</v>
      </c>
      <c r="Y42" s="36">
        <f t="shared" si="15"/>
        <v>0</v>
      </c>
      <c r="Z42" s="31" t="str">
        <f ca="1">LOOKUP(I42,[1]Paramètres!$A$1:$A$20,[1]Paramètres!$C$1:$C$21)</f>
        <v>-11</v>
      </c>
      <c r="AA42" s="14" t="s">
        <v>34</v>
      </c>
      <c r="AB42" s="47"/>
      <c r="AC42" s="38"/>
      <c r="AD42" s="38" t="str">
        <f>IF(ISNA(VLOOKUP(D42,'[1]Liste en forme Garçons'!$C:$C,1,FALSE)),"","*")</f>
        <v>*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workbookViewId="0">
      <selection activeCell="B2" sqref="B2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1</v>
      </c>
    </row>
    <row r="3" spans="1:48" ht="17.25" thickBot="1" x14ac:dyDescent="0.4">
      <c r="E3" s="11" t="s">
        <v>486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484</v>
      </c>
      <c r="C7" s="25" t="s">
        <v>27</v>
      </c>
      <c r="D7" s="26" t="s">
        <v>485</v>
      </c>
      <c r="E7" s="27" t="s">
        <v>29</v>
      </c>
      <c r="F7" s="28">
        <v>603</v>
      </c>
      <c r="G7" s="29">
        <v>39603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-9</v>
      </c>
      <c r="J7" s="31" t="str">
        <f>LOOKUP(I7,[1]Paramètres!$A$1:$B$20)</f>
        <v>P</v>
      </c>
      <c r="K7" s="31">
        <f t="shared" ref="K7:K22" si="0">INT(F7/100)</f>
        <v>6</v>
      </c>
      <c r="L7" s="14" t="s">
        <v>213</v>
      </c>
      <c r="M7" s="14" t="s">
        <v>213</v>
      </c>
      <c r="N7" s="14" t="s">
        <v>477</v>
      </c>
      <c r="O7" s="14" t="s">
        <v>482</v>
      </c>
      <c r="P7" s="33" t="str">
        <f t="shared" ref="P7:P22" si="1">IF(Y7&gt;0,CONCATENATE(X7,INT(Y7/POWER(10,INT(LOG10(Y7)/2)*2)),CHAR(73-INT(LOG10(Y7)/2))),X7)</f>
        <v>1F42G</v>
      </c>
      <c r="Q7" s="34">
        <f t="shared" ref="Q7:T22" si="2">POWER(10,(73-CODE(IF(OR(L7=0,L7="",L7="Ni"),"Z",RIGHT(UPPER(L7)))))*2)*IF(OR(L7=0,L7="",L7="Ni"),0,VALUE(LEFT(L7,LEN(L7)-1)))</f>
        <v>250000</v>
      </c>
      <c r="R7" s="34">
        <f t="shared" si="2"/>
        <v>250000</v>
      </c>
      <c r="S7" s="34">
        <f t="shared" si="2"/>
        <v>550000</v>
      </c>
      <c r="T7" s="34">
        <f t="shared" si="2"/>
        <v>370000</v>
      </c>
      <c r="U7" s="34">
        <f t="shared" ref="U7:U22" si="3">Q7+R7+S7+T7</f>
        <v>1420000</v>
      </c>
      <c r="V7" s="35" t="str">
        <f t="shared" ref="V7:V22" si="4">IF(U7&gt;0,CONCATENATE(INT(U7/POWER(10,INT(MIN(LOG10(U7),16)/2)*2)),CHAR(73-INT(MIN(LOG10(U7),16)/2))),"0")</f>
        <v>1F</v>
      </c>
      <c r="W7" s="36">
        <f t="shared" ref="W7:W22" si="5">IF(U7&gt;0,U7-INT(U7/POWER(10,INT(MIN(LOG10(U7),16)/2)*2))*POWER(10,INT(MIN(LOG10(U7),16)/2)*2),0)</f>
        <v>420000</v>
      </c>
      <c r="X7" s="35" t="str">
        <f t="shared" ref="X7:X22" si="6">IF(W7&gt;0,CONCATENATE(V7,INT(W7/POWER(10,INT(LOG10(W7)/2)*2)),CHAR(73-INT(LOG10(W7)/2))),V7)</f>
        <v>1F42G</v>
      </c>
      <c r="Y7" s="36">
        <f t="shared" ref="Y7:Y22" si="7">IF(W7&gt;0,W7-INT(W7/POWER(10,INT(LOG10(W7)/2)*2))*POWER(10,INT(LOG10(W7)/2)*2),0)</f>
        <v>0</v>
      </c>
      <c r="Z7" s="31" t="str">
        <f ca="1">LOOKUP(I7,[1]Paramètres!$A$1:$A$20,[1]Paramètres!$C$1:$C$21)</f>
        <v>-9</v>
      </c>
      <c r="AA7" s="14" t="s">
        <v>34</v>
      </c>
      <c r="AB7" s="37" t="s">
        <v>577</v>
      </c>
      <c r="AC7" s="70"/>
      <c r="AD7" s="38" t="str">
        <f>IF(ISNA(VLOOKUP(D7,'[1]Liste en forme Garçons'!$C:$C,1,FALSE)),"","*")</f>
        <v>*</v>
      </c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</row>
    <row r="8" spans="1:48" s="39" customFormat="1" x14ac:dyDescent="0.35">
      <c r="A8" s="24">
        <v>2</v>
      </c>
      <c r="B8" s="25" t="s">
        <v>278</v>
      </c>
      <c r="C8" s="25" t="s">
        <v>487</v>
      </c>
      <c r="D8" s="26" t="s">
        <v>488</v>
      </c>
      <c r="E8" s="27" t="s">
        <v>56</v>
      </c>
      <c r="F8" s="28">
        <v>560</v>
      </c>
      <c r="G8" s="29">
        <v>39473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-9</v>
      </c>
      <c r="J8" s="31" t="str">
        <f>LOOKUP(I8,[1]Paramètres!$A$1:$B$20)</f>
        <v>P</v>
      </c>
      <c r="K8" s="31">
        <f t="shared" si="0"/>
        <v>5</v>
      </c>
      <c r="L8" s="32" t="s">
        <v>199</v>
      </c>
      <c r="M8" s="32" t="s">
        <v>489</v>
      </c>
      <c r="N8" s="14" t="s">
        <v>483</v>
      </c>
      <c r="O8" s="14" t="s">
        <v>490</v>
      </c>
      <c r="P8" s="33" t="str">
        <f t="shared" si="1"/>
        <v>1F20G</v>
      </c>
      <c r="Q8" s="34">
        <f t="shared" si="2"/>
        <v>200000</v>
      </c>
      <c r="R8" s="34">
        <f t="shared" si="2"/>
        <v>240000</v>
      </c>
      <c r="S8" s="34">
        <f t="shared" si="2"/>
        <v>450000</v>
      </c>
      <c r="T8" s="34">
        <f t="shared" si="2"/>
        <v>310000</v>
      </c>
      <c r="U8" s="34">
        <f t="shared" si="3"/>
        <v>1200000</v>
      </c>
      <c r="V8" s="35" t="str">
        <f t="shared" si="4"/>
        <v>1F</v>
      </c>
      <c r="W8" s="36">
        <f t="shared" si="5"/>
        <v>200000</v>
      </c>
      <c r="X8" s="35" t="str">
        <f t="shared" si="6"/>
        <v>1F20G</v>
      </c>
      <c r="Y8" s="36">
        <f t="shared" si="7"/>
        <v>0</v>
      </c>
      <c r="Z8" s="31" t="str">
        <f ca="1">LOOKUP(I8,[1]Paramètres!$A$1:$A$20,[1]Paramètres!$C$1:$C$21)</f>
        <v>-9</v>
      </c>
      <c r="AA8" s="14" t="s">
        <v>34</v>
      </c>
      <c r="AB8" s="37" t="s">
        <v>577</v>
      </c>
      <c r="AC8" s="3"/>
      <c r="AD8" s="38" t="str">
        <f>IF(ISNA(VLOOKUP(D8,'[1]Liste en forme Garçons'!$C:$C,1,FALSE)),"","*")</f>
        <v>*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8" s="39" customFormat="1" x14ac:dyDescent="0.35">
      <c r="A9" s="24">
        <v>3</v>
      </c>
      <c r="B9" s="25" t="s">
        <v>131</v>
      </c>
      <c r="C9" s="25" t="s">
        <v>578</v>
      </c>
      <c r="D9" s="26" t="s">
        <v>579</v>
      </c>
      <c r="E9" s="27" t="s">
        <v>29</v>
      </c>
      <c r="F9" s="28">
        <v>545</v>
      </c>
      <c r="G9" s="29">
        <v>39824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-9</v>
      </c>
      <c r="J9" s="31" t="str">
        <f>LOOKUP(I9,[1]Paramètres!$A$1:$B$20)</f>
        <v>P</v>
      </c>
      <c r="K9" s="31">
        <f t="shared" si="0"/>
        <v>5</v>
      </c>
      <c r="L9" s="32" t="s">
        <v>217</v>
      </c>
      <c r="M9" s="32" t="s">
        <v>217</v>
      </c>
      <c r="N9" s="14" t="s">
        <v>181</v>
      </c>
      <c r="O9" s="14" t="s">
        <v>249</v>
      </c>
      <c r="P9" s="33" t="str">
        <f t="shared" si="1"/>
        <v>11G80H</v>
      </c>
      <c r="Q9" s="34">
        <f t="shared" si="2"/>
        <v>4000</v>
      </c>
      <c r="R9" s="34">
        <f t="shared" si="2"/>
        <v>4000</v>
      </c>
      <c r="S9" s="34">
        <f t="shared" si="2"/>
        <v>10000</v>
      </c>
      <c r="T9" s="34">
        <f t="shared" si="2"/>
        <v>100000</v>
      </c>
      <c r="U9" s="34">
        <f t="shared" si="3"/>
        <v>118000</v>
      </c>
      <c r="V9" s="35" t="str">
        <f t="shared" si="4"/>
        <v>11G</v>
      </c>
      <c r="W9" s="36">
        <f t="shared" si="5"/>
        <v>8000</v>
      </c>
      <c r="X9" s="35" t="str">
        <f t="shared" si="6"/>
        <v>11G80H</v>
      </c>
      <c r="Y9" s="36">
        <f t="shared" si="7"/>
        <v>0</v>
      </c>
      <c r="Z9" s="31" t="str">
        <f ca="1">LOOKUP(I9,[1]Paramètres!$A$1:$A$20,[1]Paramètres!$C$1:$C$21)</f>
        <v>-9</v>
      </c>
      <c r="AA9" s="14" t="s">
        <v>34</v>
      </c>
      <c r="AB9" s="37"/>
      <c r="AC9" s="3"/>
      <c r="AD9" s="38" t="str">
        <f>IF(ISNA(VLOOKUP(D9,'[1]Liste en forme Garçons'!$C:$C,1,FALSE)),"","*")</f>
        <v>*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8" s="39" customFormat="1" x14ac:dyDescent="0.35">
      <c r="A10" s="24">
        <v>4</v>
      </c>
      <c r="B10" s="25" t="s">
        <v>580</v>
      </c>
      <c r="C10" s="25" t="s">
        <v>121</v>
      </c>
      <c r="D10" s="53" t="s">
        <v>581</v>
      </c>
      <c r="E10" s="27" t="s">
        <v>64</v>
      </c>
      <c r="F10" s="28">
        <v>500</v>
      </c>
      <c r="G10" s="29">
        <v>39683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-9</v>
      </c>
      <c r="J10" s="31" t="str">
        <f>LOOKUP(I10,[1]Paramètres!$A$1:$B$20)</f>
        <v>P</v>
      </c>
      <c r="K10" s="31">
        <f t="shared" si="0"/>
        <v>5</v>
      </c>
      <c r="L10" s="14" t="s">
        <v>273</v>
      </c>
      <c r="M10" s="32" t="s">
        <v>253</v>
      </c>
      <c r="N10" s="32" t="s">
        <v>243</v>
      </c>
      <c r="O10" s="32" t="s">
        <v>181</v>
      </c>
      <c r="P10" s="33" t="str">
        <f t="shared" si="1"/>
        <v>2G40H</v>
      </c>
      <c r="Q10" s="34">
        <f t="shared" si="2"/>
        <v>2500</v>
      </c>
      <c r="R10" s="34">
        <f t="shared" si="2"/>
        <v>5000</v>
      </c>
      <c r="S10" s="34">
        <f t="shared" si="2"/>
        <v>6500</v>
      </c>
      <c r="T10" s="34">
        <f t="shared" si="2"/>
        <v>10000</v>
      </c>
      <c r="U10" s="34">
        <f t="shared" si="3"/>
        <v>24000</v>
      </c>
      <c r="V10" s="35" t="str">
        <f t="shared" si="4"/>
        <v>2G</v>
      </c>
      <c r="W10" s="36">
        <f t="shared" si="5"/>
        <v>4000</v>
      </c>
      <c r="X10" s="35" t="str">
        <f t="shared" si="6"/>
        <v>2G40H</v>
      </c>
      <c r="Y10" s="36">
        <f t="shared" si="7"/>
        <v>0</v>
      </c>
      <c r="Z10" s="31" t="str">
        <f ca="1">LOOKUP(I10,[1]Paramètres!$A$1:$A$20,[1]Paramètres!$C$1:$C$21)</f>
        <v>-9</v>
      </c>
      <c r="AA10" s="14" t="s">
        <v>34</v>
      </c>
      <c r="AB10" s="37"/>
      <c r="AC10" s="38"/>
      <c r="AD10" s="38" t="str">
        <f>IF(ISNA(VLOOKUP(D10,'[1]Liste en forme Garçons'!$C:$C,1,FALSE)),"","*")</f>
        <v>*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8" s="39" customFormat="1" x14ac:dyDescent="0.35">
      <c r="A11" s="24">
        <v>5</v>
      </c>
      <c r="B11" s="25" t="s">
        <v>413</v>
      </c>
      <c r="C11" s="25" t="s">
        <v>582</v>
      </c>
      <c r="D11" s="26" t="s">
        <v>583</v>
      </c>
      <c r="E11" s="27" t="s">
        <v>170</v>
      </c>
      <c r="F11" s="28">
        <v>518</v>
      </c>
      <c r="G11" s="29">
        <v>39796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-9</v>
      </c>
      <c r="J11" s="31" t="str">
        <f>LOOKUP(I11,[1]Paramètres!$A$1:$B$20)</f>
        <v>P</v>
      </c>
      <c r="K11" s="31">
        <f t="shared" si="0"/>
        <v>5</v>
      </c>
      <c r="L11" s="32" t="s">
        <v>273</v>
      </c>
      <c r="M11" s="32" t="s">
        <v>217</v>
      </c>
      <c r="N11" s="32" t="s">
        <v>243</v>
      </c>
      <c r="O11" s="32" t="s">
        <v>181</v>
      </c>
      <c r="P11" s="33" t="str">
        <f t="shared" si="1"/>
        <v>2G30H</v>
      </c>
      <c r="Q11" s="34">
        <f t="shared" si="2"/>
        <v>2500</v>
      </c>
      <c r="R11" s="34">
        <f t="shared" si="2"/>
        <v>4000</v>
      </c>
      <c r="S11" s="34">
        <f t="shared" si="2"/>
        <v>6500</v>
      </c>
      <c r="T11" s="34">
        <f t="shared" si="2"/>
        <v>10000</v>
      </c>
      <c r="U11" s="34">
        <f t="shared" si="3"/>
        <v>23000</v>
      </c>
      <c r="V11" s="35" t="str">
        <f t="shared" si="4"/>
        <v>2G</v>
      </c>
      <c r="W11" s="36">
        <f t="shared" si="5"/>
        <v>3000</v>
      </c>
      <c r="X11" s="35" t="str">
        <f t="shared" si="6"/>
        <v>2G30H</v>
      </c>
      <c r="Y11" s="36">
        <f t="shared" si="7"/>
        <v>0</v>
      </c>
      <c r="Z11" s="31" t="str">
        <f ca="1">LOOKUP(I11,[1]Paramètres!$A$1:$A$20,[1]Paramètres!$C$1:$C$21)</f>
        <v>-9</v>
      </c>
      <c r="AA11" s="14" t="s">
        <v>34</v>
      </c>
      <c r="AB11" s="37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584</v>
      </c>
      <c r="C12" s="25" t="s">
        <v>585</v>
      </c>
      <c r="D12" s="26" t="s">
        <v>586</v>
      </c>
      <c r="E12" s="27" t="s">
        <v>587</v>
      </c>
      <c r="F12" s="28">
        <v>530</v>
      </c>
      <c r="G12" s="29">
        <v>39713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-9</v>
      </c>
      <c r="J12" s="31" t="str">
        <f>LOOKUP(I12,[1]Paramètres!$A$1:$B$20)</f>
        <v>P</v>
      </c>
      <c r="K12" s="31">
        <f t="shared" si="0"/>
        <v>5</v>
      </c>
      <c r="L12" s="32">
        <v>0</v>
      </c>
      <c r="M12" s="32" t="s">
        <v>524</v>
      </c>
      <c r="N12" s="14" t="s">
        <v>267</v>
      </c>
      <c r="O12" s="14" t="s">
        <v>253</v>
      </c>
      <c r="P12" s="33" t="str">
        <f t="shared" si="1"/>
        <v>81H</v>
      </c>
      <c r="Q12" s="34">
        <f t="shared" si="2"/>
        <v>0</v>
      </c>
      <c r="R12" s="34">
        <f t="shared" si="2"/>
        <v>100</v>
      </c>
      <c r="S12" s="34">
        <f t="shared" si="2"/>
        <v>3000</v>
      </c>
      <c r="T12" s="34">
        <f t="shared" si="2"/>
        <v>5000</v>
      </c>
      <c r="U12" s="34">
        <f t="shared" si="3"/>
        <v>8100</v>
      </c>
      <c r="V12" s="35" t="str">
        <f t="shared" si="4"/>
        <v>81H</v>
      </c>
      <c r="W12" s="36">
        <f t="shared" si="5"/>
        <v>0</v>
      </c>
      <c r="X12" s="35" t="str">
        <f t="shared" si="6"/>
        <v>81H</v>
      </c>
      <c r="Y12" s="36">
        <f t="shared" si="7"/>
        <v>0</v>
      </c>
      <c r="Z12" s="31" t="str">
        <f ca="1">LOOKUP(I12,[1]Paramètres!$A$1:$A$20,[1]Paramètres!$C$1:$C$21)</f>
        <v>-9</v>
      </c>
      <c r="AA12" s="14" t="s">
        <v>34</v>
      </c>
      <c r="AB12" s="37"/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9" customFormat="1" x14ac:dyDescent="0.35">
      <c r="A13" s="24">
        <v>7</v>
      </c>
      <c r="B13" s="25" t="s">
        <v>316</v>
      </c>
      <c r="C13" s="25" t="s">
        <v>588</v>
      </c>
      <c r="D13" s="26" t="s">
        <v>589</v>
      </c>
      <c r="E13" s="27" t="s">
        <v>56</v>
      </c>
      <c r="F13" s="28">
        <v>500</v>
      </c>
      <c r="G13" s="29">
        <v>39480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-9</v>
      </c>
      <c r="J13" s="31" t="str">
        <f>LOOKUP(I13,[1]Paramètres!$A$1:$B$20)</f>
        <v>P</v>
      </c>
      <c r="K13" s="31">
        <f t="shared" si="0"/>
        <v>5</v>
      </c>
      <c r="L13" s="32" t="s">
        <v>241</v>
      </c>
      <c r="M13" s="32" t="s">
        <v>273</v>
      </c>
      <c r="N13" s="32" t="s">
        <v>241</v>
      </c>
      <c r="O13" s="32">
        <v>0</v>
      </c>
      <c r="P13" s="33" t="str">
        <f t="shared" si="1"/>
        <v>65H</v>
      </c>
      <c r="Q13" s="34">
        <f t="shared" si="2"/>
        <v>2000</v>
      </c>
      <c r="R13" s="34">
        <f t="shared" si="2"/>
        <v>2500</v>
      </c>
      <c r="S13" s="34">
        <f t="shared" si="2"/>
        <v>2000</v>
      </c>
      <c r="T13" s="34">
        <f t="shared" si="2"/>
        <v>0</v>
      </c>
      <c r="U13" s="34">
        <f t="shared" si="3"/>
        <v>6500</v>
      </c>
      <c r="V13" s="35" t="str">
        <f t="shared" si="4"/>
        <v>65H</v>
      </c>
      <c r="W13" s="36">
        <f t="shared" si="5"/>
        <v>0</v>
      </c>
      <c r="X13" s="35" t="str">
        <f t="shared" si="6"/>
        <v>65H</v>
      </c>
      <c r="Y13" s="36">
        <f t="shared" si="7"/>
        <v>0</v>
      </c>
      <c r="Z13" s="31" t="str">
        <f ca="1">LOOKUP(I13,[1]Paramètres!$A$1:$A$20,[1]Paramètres!$C$1:$C$21)</f>
        <v>-9</v>
      </c>
      <c r="AA13" s="14" t="s">
        <v>34</v>
      </c>
      <c r="AB13" s="37"/>
      <c r="AC13" s="3"/>
      <c r="AD13" s="38" t="str">
        <f>IF(ISNA(VLOOKUP(D13,'[1]Liste en forme Garçons'!$C:$C,1,FALSE)),"","*")</f>
        <v>*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8" s="39" customFormat="1" x14ac:dyDescent="0.35">
      <c r="A14" s="24">
        <v>8</v>
      </c>
      <c r="B14" s="25" t="s">
        <v>76</v>
      </c>
      <c r="C14" s="25" t="s">
        <v>590</v>
      </c>
      <c r="D14" s="26" t="s">
        <v>591</v>
      </c>
      <c r="E14" s="27" t="s">
        <v>56</v>
      </c>
      <c r="F14" s="28">
        <v>500</v>
      </c>
      <c r="G14" s="29">
        <v>39764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-9</v>
      </c>
      <c r="J14" s="31" t="str">
        <f>LOOKUP(I14,[1]Paramètres!$A$1:$B$20)</f>
        <v>P</v>
      </c>
      <c r="K14" s="31">
        <f t="shared" si="0"/>
        <v>5</v>
      </c>
      <c r="L14" s="32" t="s">
        <v>262</v>
      </c>
      <c r="M14" s="32" t="s">
        <v>283</v>
      </c>
      <c r="N14" s="32" t="s">
        <v>283</v>
      </c>
      <c r="O14" s="32">
        <v>0</v>
      </c>
      <c r="P14" s="33" t="str">
        <f t="shared" si="1"/>
        <v>40H</v>
      </c>
      <c r="Q14" s="34">
        <f t="shared" si="2"/>
        <v>1000</v>
      </c>
      <c r="R14" s="34">
        <f t="shared" si="2"/>
        <v>1500</v>
      </c>
      <c r="S14" s="34">
        <f t="shared" si="2"/>
        <v>1500</v>
      </c>
      <c r="T14" s="34">
        <f t="shared" si="2"/>
        <v>0</v>
      </c>
      <c r="U14" s="34">
        <f t="shared" si="3"/>
        <v>4000</v>
      </c>
      <c r="V14" s="35" t="str">
        <f t="shared" si="4"/>
        <v>40H</v>
      </c>
      <c r="W14" s="36">
        <f t="shared" si="5"/>
        <v>0</v>
      </c>
      <c r="X14" s="35" t="str">
        <f t="shared" si="6"/>
        <v>40H</v>
      </c>
      <c r="Y14" s="36">
        <f t="shared" si="7"/>
        <v>0</v>
      </c>
      <c r="Z14" s="31" t="str">
        <f ca="1">LOOKUP(I14,[1]Paramètres!$A$1:$A$20,[1]Paramètres!$C$1:$C$21)</f>
        <v>-9</v>
      </c>
      <c r="AA14" s="14" t="s">
        <v>34</v>
      </c>
      <c r="AB14" s="37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39" customFormat="1" x14ac:dyDescent="0.35">
      <c r="A15" s="24">
        <v>9</v>
      </c>
      <c r="B15" s="25" t="s">
        <v>592</v>
      </c>
      <c r="C15" s="25" t="s">
        <v>593</v>
      </c>
      <c r="D15" s="26" t="s">
        <v>594</v>
      </c>
      <c r="E15" s="27" t="s">
        <v>44</v>
      </c>
      <c r="F15" s="28">
        <v>500</v>
      </c>
      <c r="G15" s="29">
        <v>39635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-9</v>
      </c>
      <c r="J15" s="31" t="str">
        <f>LOOKUP(I15,[1]Paramètres!$A$1:$B$20)</f>
        <v>P</v>
      </c>
      <c r="K15" s="31">
        <f t="shared" si="0"/>
        <v>5</v>
      </c>
      <c r="L15" s="32" t="s">
        <v>262</v>
      </c>
      <c r="M15" s="32" t="s">
        <v>409</v>
      </c>
      <c r="N15" s="14" t="s">
        <v>463</v>
      </c>
      <c r="O15" s="14" t="s">
        <v>262</v>
      </c>
      <c r="P15" s="33" t="str">
        <f t="shared" si="1"/>
        <v>30H</v>
      </c>
      <c r="Q15" s="34">
        <f t="shared" si="2"/>
        <v>1000</v>
      </c>
      <c r="R15" s="34">
        <f t="shared" si="2"/>
        <v>700</v>
      </c>
      <c r="S15" s="34">
        <f t="shared" si="2"/>
        <v>300</v>
      </c>
      <c r="T15" s="34">
        <f t="shared" si="2"/>
        <v>1000</v>
      </c>
      <c r="U15" s="34">
        <f t="shared" si="3"/>
        <v>3000</v>
      </c>
      <c r="V15" s="35" t="str">
        <f t="shared" si="4"/>
        <v>30H</v>
      </c>
      <c r="W15" s="36">
        <f t="shared" si="5"/>
        <v>0</v>
      </c>
      <c r="X15" s="35" t="str">
        <f t="shared" si="6"/>
        <v>30H</v>
      </c>
      <c r="Y15" s="36">
        <f t="shared" si="7"/>
        <v>0</v>
      </c>
      <c r="Z15" s="31" t="str">
        <f ca="1">LOOKUP(I15,[1]Paramètres!$A$1:$A$20,[1]Paramètres!$C$1:$C$21)</f>
        <v>-9</v>
      </c>
      <c r="AA15" s="14" t="s">
        <v>34</v>
      </c>
      <c r="AB15" s="37"/>
      <c r="AC15" s="3"/>
      <c r="AD15" s="38" t="str">
        <f>IF(ISNA(VLOOKUP(D15,'[1]Liste en forme Garçons'!$C:$C,1,FALSE)),"","*")</f>
        <v>*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8" s="39" customFormat="1" x14ac:dyDescent="0.35">
      <c r="A16" s="24">
        <v>10</v>
      </c>
      <c r="B16" s="25" t="s">
        <v>270</v>
      </c>
      <c r="C16" s="25" t="s">
        <v>541</v>
      </c>
      <c r="D16" s="26" t="s">
        <v>595</v>
      </c>
      <c r="E16" s="27" t="s">
        <v>103</v>
      </c>
      <c r="F16" s="28">
        <v>504</v>
      </c>
      <c r="G16" s="29">
        <v>39774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-9</v>
      </c>
      <c r="J16" s="31" t="str">
        <f>LOOKUP(I16,[1]Paramètres!$A$1:$B$20)</f>
        <v>P</v>
      </c>
      <c r="K16" s="31">
        <f t="shared" si="0"/>
        <v>5</v>
      </c>
      <c r="L16" s="32">
        <v>0</v>
      </c>
      <c r="M16" s="32" t="s">
        <v>596</v>
      </c>
      <c r="N16" s="14" t="s">
        <v>409</v>
      </c>
      <c r="O16" s="14" t="s">
        <v>241</v>
      </c>
      <c r="P16" s="33" t="str">
        <f t="shared" si="1"/>
        <v>27H65I</v>
      </c>
      <c r="Q16" s="34">
        <f t="shared" si="2"/>
        <v>0</v>
      </c>
      <c r="R16" s="34">
        <f t="shared" si="2"/>
        <v>65</v>
      </c>
      <c r="S16" s="34">
        <f t="shared" si="2"/>
        <v>700</v>
      </c>
      <c r="T16" s="34">
        <f t="shared" si="2"/>
        <v>2000</v>
      </c>
      <c r="U16" s="34">
        <f t="shared" si="3"/>
        <v>2765</v>
      </c>
      <c r="V16" s="35" t="str">
        <f t="shared" si="4"/>
        <v>27H</v>
      </c>
      <c r="W16" s="36">
        <f t="shared" si="5"/>
        <v>65</v>
      </c>
      <c r="X16" s="35" t="str">
        <f t="shared" si="6"/>
        <v>27H65I</v>
      </c>
      <c r="Y16" s="36">
        <f t="shared" si="7"/>
        <v>0</v>
      </c>
      <c r="Z16" s="31" t="str">
        <f ca="1">LOOKUP(I16,[1]Paramètres!$A$1:$A$20,[1]Paramètres!$C$1:$C$21)</f>
        <v>-9</v>
      </c>
      <c r="AA16" s="14" t="s">
        <v>34</v>
      </c>
      <c r="AB16" s="37"/>
      <c r="AC16" s="3"/>
      <c r="AD16" s="38" t="str">
        <f>IF(ISNA(VLOOKUP(D16,'[1]Liste en forme Garçons'!$C:$C,1,FALSE)),"","*")</f>
        <v>*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39" customFormat="1" x14ac:dyDescent="0.35">
      <c r="A17" s="24">
        <v>11</v>
      </c>
      <c r="B17" s="25" t="s">
        <v>597</v>
      </c>
      <c r="C17" s="25" t="s">
        <v>598</v>
      </c>
      <c r="D17" s="26" t="s">
        <v>599</v>
      </c>
      <c r="E17" s="27" t="s">
        <v>79</v>
      </c>
      <c r="F17" s="28">
        <v>505</v>
      </c>
      <c r="G17" s="29">
        <v>39645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-9</v>
      </c>
      <c r="J17" s="31" t="str">
        <f>LOOKUP(I17,[1]Paramètres!$A$1:$B$20)</f>
        <v>P</v>
      </c>
      <c r="K17" s="31">
        <f t="shared" si="0"/>
        <v>5</v>
      </c>
      <c r="L17" s="32">
        <v>0</v>
      </c>
      <c r="M17" s="32" t="s">
        <v>600</v>
      </c>
      <c r="N17" s="14">
        <v>0</v>
      </c>
      <c r="O17" s="14" t="s">
        <v>283</v>
      </c>
      <c r="P17" s="33" t="str">
        <f t="shared" si="1"/>
        <v>15H40I</v>
      </c>
      <c r="Q17" s="34">
        <f t="shared" si="2"/>
        <v>0</v>
      </c>
      <c r="R17" s="34">
        <f t="shared" si="2"/>
        <v>40</v>
      </c>
      <c r="S17" s="34">
        <f t="shared" si="2"/>
        <v>0</v>
      </c>
      <c r="T17" s="34">
        <f t="shared" si="2"/>
        <v>1500</v>
      </c>
      <c r="U17" s="34">
        <f t="shared" si="3"/>
        <v>1540</v>
      </c>
      <c r="V17" s="35" t="str">
        <f t="shared" si="4"/>
        <v>15H</v>
      </c>
      <c r="W17" s="36">
        <f t="shared" si="5"/>
        <v>40</v>
      </c>
      <c r="X17" s="35" t="str">
        <f t="shared" si="6"/>
        <v>15H40I</v>
      </c>
      <c r="Y17" s="36">
        <f t="shared" si="7"/>
        <v>0</v>
      </c>
      <c r="Z17" s="31" t="str">
        <f ca="1">LOOKUP(I17,[1]Paramètres!$A$1:$A$20,[1]Paramètres!$C$1:$C$21)</f>
        <v>-9</v>
      </c>
      <c r="AA17" s="14" t="s">
        <v>34</v>
      </c>
      <c r="AB17" s="37"/>
      <c r="AC17" s="3"/>
      <c r="AD17" s="38" t="str">
        <f>IF(ISNA(VLOOKUP(D17,'[1]Liste en forme Garçons'!$C:$C,1,FALSE)),"","*")</f>
        <v>*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39" customFormat="1" x14ac:dyDescent="0.35">
      <c r="A18" s="24">
        <v>12</v>
      </c>
      <c r="B18" s="25" t="s">
        <v>214</v>
      </c>
      <c r="C18" s="25" t="s">
        <v>601</v>
      </c>
      <c r="D18" s="26" t="s">
        <v>602</v>
      </c>
      <c r="E18" s="27" t="s">
        <v>56</v>
      </c>
      <c r="F18" s="28">
        <v>500</v>
      </c>
      <c r="G18" s="29">
        <v>39800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-9</v>
      </c>
      <c r="J18" s="31" t="str">
        <f>LOOKUP(I18,[1]Paramètres!$A$1:$B$20)</f>
        <v>P</v>
      </c>
      <c r="K18" s="31">
        <f t="shared" si="0"/>
        <v>5</v>
      </c>
      <c r="L18" s="32" t="s">
        <v>283</v>
      </c>
      <c r="M18" s="32">
        <v>0</v>
      </c>
      <c r="N18" s="32">
        <v>0</v>
      </c>
      <c r="O18" s="32">
        <v>0</v>
      </c>
      <c r="P18" s="33" t="str">
        <f t="shared" si="1"/>
        <v>15H</v>
      </c>
      <c r="Q18" s="34">
        <f t="shared" si="2"/>
        <v>1500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3"/>
        <v>1500</v>
      </c>
      <c r="V18" s="35" t="str">
        <f t="shared" si="4"/>
        <v>15H</v>
      </c>
      <c r="W18" s="36">
        <f t="shared" si="5"/>
        <v>0</v>
      </c>
      <c r="X18" s="35" t="str">
        <f t="shared" si="6"/>
        <v>15H</v>
      </c>
      <c r="Y18" s="36">
        <f t="shared" si="7"/>
        <v>0</v>
      </c>
      <c r="Z18" s="31" t="str">
        <f ca="1">LOOKUP(I18,[1]Paramètres!$A$1:$A$20,[1]Paramètres!$C$1:$C$21)</f>
        <v>-9</v>
      </c>
      <c r="AA18" s="14" t="s">
        <v>34</v>
      </c>
      <c r="AB18" s="37"/>
      <c r="AC18" s="38"/>
      <c r="AD18" s="38" t="str">
        <f>IF(ISNA(VLOOKUP(D18,'[1]Liste en forme Garçons'!$C:$C,1,FALSE)),"","*")</f>
        <v>*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x14ac:dyDescent="0.35">
      <c r="A19" s="24">
        <v>13</v>
      </c>
      <c r="B19" s="25" t="s">
        <v>603</v>
      </c>
      <c r="C19" s="25" t="s">
        <v>604</v>
      </c>
      <c r="D19" s="26" t="s">
        <v>605</v>
      </c>
      <c r="E19" s="27" t="s">
        <v>247</v>
      </c>
      <c r="F19" s="28">
        <v>500</v>
      </c>
      <c r="G19" s="29">
        <v>39453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-9</v>
      </c>
      <c r="J19" s="31" t="str">
        <f>LOOKUP(I19,[1]Paramètres!$A$1:$B$20)</f>
        <v>P</v>
      </c>
      <c r="K19" s="31">
        <f t="shared" si="0"/>
        <v>5</v>
      </c>
      <c r="L19" s="32" t="s">
        <v>281</v>
      </c>
      <c r="M19" s="32" t="s">
        <v>281</v>
      </c>
      <c r="N19" s="14" t="s">
        <v>459</v>
      </c>
      <c r="O19" s="14">
        <v>0</v>
      </c>
      <c r="P19" s="33" t="str">
        <f t="shared" si="1"/>
        <v>14H</v>
      </c>
      <c r="Q19" s="34">
        <f t="shared" si="2"/>
        <v>500</v>
      </c>
      <c r="R19" s="34">
        <f t="shared" si="2"/>
        <v>500</v>
      </c>
      <c r="S19" s="34">
        <f t="shared" si="2"/>
        <v>400</v>
      </c>
      <c r="T19" s="34">
        <f t="shared" si="2"/>
        <v>0</v>
      </c>
      <c r="U19" s="34">
        <f t="shared" si="3"/>
        <v>1400</v>
      </c>
      <c r="V19" s="35" t="str">
        <f t="shared" si="4"/>
        <v>14H</v>
      </c>
      <c r="W19" s="36">
        <f t="shared" si="5"/>
        <v>0</v>
      </c>
      <c r="X19" s="35" t="str">
        <f t="shared" si="6"/>
        <v>14H</v>
      </c>
      <c r="Y19" s="36">
        <f t="shared" si="7"/>
        <v>0</v>
      </c>
      <c r="Z19" s="31" t="str">
        <f ca="1">LOOKUP(I19,[1]Paramètres!$A$1:$A$20,[1]Paramètres!$C$1:$C$21)</f>
        <v>-9</v>
      </c>
      <c r="AA19" s="14" t="s">
        <v>34</v>
      </c>
      <c r="AB19" s="37"/>
      <c r="AC19" s="3"/>
      <c r="AD19" s="38" t="str">
        <f>IF(ISNA(VLOOKUP(D19,'[1]Liste en forme Garçons'!$C:$C,1,FALSE)),"","*")</f>
        <v>*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39" customFormat="1" x14ac:dyDescent="0.35">
      <c r="A20" s="24">
        <v>14</v>
      </c>
      <c r="B20" s="25" t="s">
        <v>76</v>
      </c>
      <c r="C20" s="25" t="s">
        <v>606</v>
      </c>
      <c r="D20" s="26" t="s">
        <v>607</v>
      </c>
      <c r="E20" s="27" t="s">
        <v>103</v>
      </c>
      <c r="F20" s="28">
        <v>500</v>
      </c>
      <c r="G20" s="29">
        <v>40178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-9</v>
      </c>
      <c r="J20" s="31" t="str">
        <f>LOOKUP(I20,[1]Paramètres!$A$1:$B$20)</f>
        <v>P</v>
      </c>
      <c r="K20" s="31">
        <f t="shared" si="0"/>
        <v>5</v>
      </c>
      <c r="L20" s="32">
        <v>0</v>
      </c>
      <c r="M20" s="32" t="s">
        <v>608</v>
      </c>
      <c r="N20" s="14" t="s">
        <v>561</v>
      </c>
      <c r="O20" s="14" t="s">
        <v>459</v>
      </c>
      <c r="P20" s="33" t="str">
        <f t="shared" si="1"/>
        <v>4H23I</v>
      </c>
      <c r="Q20" s="34">
        <f t="shared" si="2"/>
        <v>0</v>
      </c>
      <c r="R20" s="34">
        <f t="shared" si="2"/>
        <v>2</v>
      </c>
      <c r="S20" s="34">
        <f t="shared" si="2"/>
        <v>21</v>
      </c>
      <c r="T20" s="34">
        <f t="shared" si="2"/>
        <v>400</v>
      </c>
      <c r="U20" s="34">
        <f t="shared" si="3"/>
        <v>423</v>
      </c>
      <c r="V20" s="35" t="str">
        <f t="shared" si="4"/>
        <v>4H</v>
      </c>
      <c r="W20" s="36">
        <f t="shared" si="5"/>
        <v>23</v>
      </c>
      <c r="X20" s="35" t="str">
        <f t="shared" si="6"/>
        <v>4H23I</v>
      </c>
      <c r="Y20" s="36">
        <f t="shared" si="7"/>
        <v>0</v>
      </c>
      <c r="Z20" s="31" t="str">
        <f ca="1">LOOKUP(I20,[1]Paramètres!$A$1:$A$20,[1]Paramètres!$C$1:$C$21)</f>
        <v>-9</v>
      </c>
      <c r="AA20" s="14" t="s">
        <v>34</v>
      </c>
      <c r="AB20" s="37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609</v>
      </c>
      <c r="C21" s="25" t="s">
        <v>506</v>
      </c>
      <c r="D21" s="26" t="s">
        <v>610</v>
      </c>
      <c r="E21" s="27" t="s">
        <v>64</v>
      </c>
      <c r="F21" s="28">
        <v>500</v>
      </c>
      <c r="G21" s="29">
        <v>40093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-9</v>
      </c>
      <c r="J21" s="31" t="str">
        <f>LOOKUP(I21,[1]Paramètres!$A$1:$B$20)</f>
        <v>P</v>
      </c>
      <c r="K21" s="31">
        <f t="shared" si="0"/>
        <v>5</v>
      </c>
      <c r="L21" s="32" t="s">
        <v>611</v>
      </c>
      <c r="M21" s="32" t="s">
        <v>463</v>
      </c>
      <c r="N21" s="32" t="s">
        <v>568</v>
      </c>
      <c r="O21" s="32">
        <v>0</v>
      </c>
      <c r="P21" s="33" t="str">
        <f t="shared" si="1"/>
        <v>3H57I</v>
      </c>
      <c r="Q21" s="34">
        <f t="shared" si="2"/>
        <v>12</v>
      </c>
      <c r="R21" s="34">
        <f t="shared" si="2"/>
        <v>300</v>
      </c>
      <c r="S21" s="34">
        <f t="shared" si="2"/>
        <v>45</v>
      </c>
      <c r="T21" s="34">
        <f t="shared" si="2"/>
        <v>0</v>
      </c>
      <c r="U21" s="34">
        <f t="shared" si="3"/>
        <v>357</v>
      </c>
      <c r="V21" s="35" t="str">
        <f t="shared" si="4"/>
        <v>3H</v>
      </c>
      <c r="W21" s="36">
        <f t="shared" si="5"/>
        <v>57</v>
      </c>
      <c r="X21" s="35" t="str">
        <f t="shared" si="6"/>
        <v>3H57I</v>
      </c>
      <c r="Y21" s="36">
        <f t="shared" si="7"/>
        <v>0</v>
      </c>
      <c r="Z21" s="31" t="str">
        <f ca="1">LOOKUP(I21,[1]Paramètres!$A$1:$A$20,[1]Paramètres!$C$1:$C$21)</f>
        <v>-9</v>
      </c>
      <c r="AA21" s="14" t="s">
        <v>34</v>
      </c>
      <c r="AB21" s="37"/>
      <c r="AC21" s="3"/>
      <c r="AD21" s="38" t="str">
        <f>IF(ISNA(VLOOKUP(D21,'[1]Liste en forme Garçons'!$C:$C,1,FALSE)),"","*")</f>
        <v>*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39" customFormat="1" x14ac:dyDescent="0.35">
      <c r="A22" s="24">
        <v>16</v>
      </c>
      <c r="B22" s="25" t="s">
        <v>235</v>
      </c>
      <c r="C22" s="25" t="s">
        <v>140</v>
      </c>
      <c r="D22" s="26" t="s">
        <v>612</v>
      </c>
      <c r="E22" s="27" t="s">
        <v>79</v>
      </c>
      <c r="F22" s="28">
        <v>500</v>
      </c>
      <c r="G22" s="29">
        <v>40436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-9</v>
      </c>
      <c r="J22" s="31" t="str">
        <f>LOOKUP(I22,[1]Paramètres!$A$1:$B$20)</f>
        <v>P</v>
      </c>
      <c r="K22" s="31">
        <f t="shared" si="0"/>
        <v>5</v>
      </c>
      <c r="L22" s="32" t="s">
        <v>573</v>
      </c>
      <c r="M22" s="32" t="s">
        <v>613</v>
      </c>
      <c r="N22" s="32" t="s">
        <v>288</v>
      </c>
      <c r="O22" s="32">
        <v>0</v>
      </c>
      <c r="P22" s="33" t="str">
        <f t="shared" si="1"/>
        <v>2H55I</v>
      </c>
      <c r="Q22" s="34">
        <f t="shared" si="2"/>
        <v>5</v>
      </c>
      <c r="R22" s="34">
        <f t="shared" si="2"/>
        <v>50</v>
      </c>
      <c r="S22" s="34">
        <f t="shared" si="2"/>
        <v>200</v>
      </c>
      <c r="T22" s="34">
        <f t="shared" si="2"/>
        <v>0</v>
      </c>
      <c r="U22" s="34">
        <f t="shared" si="3"/>
        <v>255</v>
      </c>
      <c r="V22" s="35" t="str">
        <f t="shared" si="4"/>
        <v>2H</v>
      </c>
      <c r="W22" s="36">
        <f t="shared" si="5"/>
        <v>55</v>
      </c>
      <c r="X22" s="35" t="str">
        <f t="shared" si="6"/>
        <v>2H55I</v>
      </c>
      <c r="Y22" s="36">
        <f t="shared" si="7"/>
        <v>0</v>
      </c>
      <c r="Z22" s="31" t="str">
        <f ca="1">LOOKUP(I22,[1]Paramètres!$A$1:$A$20,[1]Paramètres!$C$1:$C$21)</f>
        <v>-9</v>
      </c>
      <c r="AA22" s="14" t="s">
        <v>34</v>
      </c>
      <c r="AB22" s="47"/>
      <c r="AC22" s="3"/>
      <c r="AD22" s="38" t="str">
        <f>IF(ISNA(VLOOKUP(D22,'[1]Liste en forme Garçons'!$C:$C,1,FALSE)),"","*")</f>
        <v>*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4" spans="1:46" s="39" customFormat="1" x14ac:dyDescent="0.35">
      <c r="A24" s="48">
        <v>17</v>
      </c>
      <c r="B24" s="25" t="s">
        <v>614</v>
      </c>
      <c r="C24" s="25" t="s">
        <v>615</v>
      </c>
      <c r="D24" s="26" t="s">
        <v>616</v>
      </c>
      <c r="E24" s="27" t="s">
        <v>79</v>
      </c>
      <c r="F24" s="28">
        <v>500</v>
      </c>
      <c r="G24" s="29">
        <v>39600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-9</v>
      </c>
      <c r="J24" s="31" t="str">
        <f>LOOKUP(I24,[1]Paramètres!$A$1:$B$20)</f>
        <v>P</v>
      </c>
      <c r="K24" s="31">
        <f>INT(F24/100)</f>
        <v>5</v>
      </c>
      <c r="L24" s="32" t="s">
        <v>149</v>
      </c>
      <c r="M24" s="32" t="s">
        <v>617</v>
      </c>
      <c r="N24" s="32" t="s">
        <v>557</v>
      </c>
      <c r="O24" s="32">
        <v>0</v>
      </c>
      <c r="P24" s="33" t="str">
        <f>IF(Y24&gt;0,CONCATENATE(X24,INT(Y24/POWER(10,INT(LOG10(Y24)/2)*2)),CHAR(73-INT(LOG10(Y24)/2))),X24)</f>
        <v>63I</v>
      </c>
      <c r="Q24" s="34">
        <f t="shared" ref="Q24:T25" si="8">POWER(10,(73-CODE(IF(OR(L24=0,L24="",L24="Ni"),"Z",RIGHT(UPPER(L24)))))*2)*IF(OR(L24=0,L24="",L24="Ni"),0,VALUE(LEFT(L24,LEN(L24)-1)))</f>
        <v>0</v>
      </c>
      <c r="R24" s="34">
        <f t="shared" si="8"/>
        <v>30</v>
      </c>
      <c r="S24" s="34">
        <f t="shared" si="8"/>
        <v>33</v>
      </c>
      <c r="T24" s="34">
        <f t="shared" si="8"/>
        <v>0</v>
      </c>
      <c r="U24" s="34">
        <f>Q24+R24+S24+T24</f>
        <v>63</v>
      </c>
      <c r="V24" s="35" t="str">
        <f>IF(U24&gt;0,CONCATENATE(INT(U24/POWER(10,INT(MIN(LOG10(U24),16)/2)*2)),CHAR(73-INT(MIN(LOG10(U24),16)/2))),"0")</f>
        <v>63I</v>
      </c>
      <c r="W24" s="36">
        <f>IF(U24&gt;0,U24-INT(U24/POWER(10,INT(MIN(LOG10(U24),16)/2)*2))*POWER(10,INT(MIN(LOG10(U24),16)/2)*2),0)</f>
        <v>0</v>
      </c>
      <c r="X24" s="35" t="str">
        <f>IF(W24&gt;0,CONCATENATE(V24,INT(W24/POWER(10,INT(LOG10(W24)/2)*2)),CHAR(73-INT(LOG10(W24)/2))),V24)</f>
        <v>63I</v>
      </c>
      <c r="Y24" s="36">
        <f>IF(W24&gt;0,W24-INT(W24/POWER(10,INT(LOG10(W24)/2)*2))*POWER(10,INT(LOG10(W24)/2)*2),0)</f>
        <v>0</v>
      </c>
      <c r="Z24" s="31" t="str">
        <f ca="1">LOOKUP(I24,[1]Paramètres!$A$1:$A$20,[1]Paramètres!$C$1:$C$21)</f>
        <v>-9</v>
      </c>
      <c r="AA24" s="14" t="s">
        <v>34</v>
      </c>
      <c r="AB24" s="50"/>
      <c r="AC24" s="38"/>
      <c r="AD24" s="38" t="str">
        <f>IF(ISNA(VLOOKUP(D24,'[1]Liste en forme Garçons'!$C:$C,1,FALSE)),"","*")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x14ac:dyDescent="0.35">
      <c r="A25" s="48">
        <v>18</v>
      </c>
      <c r="B25" s="25" t="s">
        <v>238</v>
      </c>
      <c r="C25" s="25" t="s">
        <v>618</v>
      </c>
      <c r="D25" s="26" t="s">
        <v>619</v>
      </c>
      <c r="E25" s="27" t="s">
        <v>64</v>
      </c>
      <c r="F25" s="28">
        <v>512</v>
      </c>
      <c r="G25" s="29">
        <v>40250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-9</v>
      </c>
      <c r="J25" s="31" t="str">
        <f>LOOKUP(I25,[1]Paramètres!$A$1:$B$20)</f>
        <v>P</v>
      </c>
      <c r="K25" s="31">
        <f>INT(F25/100)</f>
        <v>5</v>
      </c>
      <c r="L25" s="32" t="s">
        <v>569</v>
      </c>
      <c r="M25" s="32">
        <v>0</v>
      </c>
      <c r="N25" s="32">
        <v>0</v>
      </c>
      <c r="O25" s="32">
        <v>0</v>
      </c>
      <c r="P25" s="33" t="str">
        <f>IF(Y25&gt;0,CONCATENATE(X25,INT(Y25/POWER(10,INT(LOG10(Y25)/2)*2)),CHAR(73-INT(LOG10(Y25)/2))),X25)</f>
        <v>60I</v>
      </c>
      <c r="Q25" s="34">
        <f t="shared" si="8"/>
        <v>60</v>
      </c>
      <c r="R25" s="34">
        <f t="shared" si="8"/>
        <v>0</v>
      </c>
      <c r="S25" s="34">
        <f t="shared" si="8"/>
        <v>0</v>
      </c>
      <c r="T25" s="34">
        <f t="shared" si="8"/>
        <v>0</v>
      </c>
      <c r="U25" s="34">
        <f>Q25+R25+S25+T25</f>
        <v>60</v>
      </c>
      <c r="V25" s="35" t="str">
        <f>IF(U25&gt;0,CONCATENATE(INT(U25/POWER(10,INT(MIN(LOG10(U25),16)/2)*2)),CHAR(73-INT(MIN(LOG10(U25),16)/2))),"0")</f>
        <v>60I</v>
      </c>
      <c r="W25" s="36">
        <f>IF(U25&gt;0,U25-INT(U25/POWER(10,INT(MIN(LOG10(U25),16)/2)*2))*POWER(10,INT(MIN(LOG10(U25),16)/2)*2),0)</f>
        <v>0</v>
      </c>
      <c r="X25" s="35" t="str">
        <f>IF(W25&gt;0,CONCATENATE(V25,INT(W25/POWER(10,INT(LOG10(W25)/2)*2)),CHAR(73-INT(LOG10(W25)/2))),V25)</f>
        <v>60I</v>
      </c>
      <c r="Y25" s="36">
        <f>IF(W25&gt;0,W25-INT(W25/POWER(10,INT(LOG10(W25)/2)*2))*POWER(10,INT(LOG10(W25)/2)*2),0)</f>
        <v>0</v>
      </c>
      <c r="Z25" s="31" t="str">
        <f ca="1">LOOKUP(I25,[1]Paramètres!$A$1:$A$20,[1]Paramètres!$C$1:$C$21)</f>
        <v>-9</v>
      </c>
      <c r="AA25" s="14" t="s">
        <v>34</v>
      </c>
      <c r="AB25" s="47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tabSelected="1" workbookViewId="0">
      <selection activeCell="B2" sqref="B2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ht="17.25" thickBot="1" x14ac:dyDescent="0.4">
      <c r="C2" s="9" t="s">
        <v>0</v>
      </c>
      <c r="E2" s="71" t="s">
        <v>620</v>
      </c>
    </row>
    <row r="3" spans="1:48" x14ac:dyDescent="0.35">
      <c r="E3" s="2"/>
    </row>
    <row r="4" spans="1:48" ht="17.25" thickBot="1" x14ac:dyDescent="0.4">
      <c r="E4" s="2"/>
    </row>
    <row r="5" spans="1:48" ht="17.25" thickBot="1" x14ac:dyDescent="0.4">
      <c r="C5" s="71" t="s">
        <v>621</v>
      </c>
    </row>
    <row r="7" spans="1:48" s="23" customFormat="1" x14ac:dyDescent="0.35">
      <c r="A7" s="12"/>
      <c r="B7" s="13" t="s">
        <v>3</v>
      </c>
      <c r="C7" s="14" t="s">
        <v>4</v>
      </c>
      <c r="D7" s="15" t="s">
        <v>5</v>
      </c>
      <c r="E7" s="16" t="s">
        <v>6</v>
      </c>
      <c r="F7" s="14" t="s">
        <v>7</v>
      </c>
      <c r="G7" s="14" t="s">
        <v>8</v>
      </c>
      <c r="H7" s="16" t="s">
        <v>9</v>
      </c>
      <c r="I7" s="14" t="s">
        <v>10</v>
      </c>
      <c r="J7" s="14" t="s">
        <v>11</v>
      </c>
      <c r="K7" s="14" t="s">
        <v>12</v>
      </c>
      <c r="L7" s="13" t="s">
        <v>13</v>
      </c>
      <c r="M7" s="14" t="s">
        <v>14</v>
      </c>
      <c r="N7" s="17" t="s">
        <v>15</v>
      </c>
      <c r="O7" s="17" t="s">
        <v>16</v>
      </c>
      <c r="P7" s="14" t="s">
        <v>17</v>
      </c>
      <c r="Q7" s="18" t="s">
        <v>18</v>
      </c>
      <c r="R7" s="19" t="s">
        <v>19</v>
      </c>
      <c r="S7" s="20" t="s">
        <v>20</v>
      </c>
      <c r="T7" s="21" t="s">
        <v>21</v>
      </c>
      <c r="U7" s="21" t="s">
        <v>22</v>
      </c>
      <c r="V7" s="21"/>
      <c r="W7" s="21"/>
      <c r="X7" s="21"/>
      <c r="Y7" s="21"/>
      <c r="Z7" s="22" t="s">
        <v>23</v>
      </c>
      <c r="AA7" s="14" t="s">
        <v>24</v>
      </c>
      <c r="AB7" s="14" t="s">
        <v>25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78" customFormat="1" x14ac:dyDescent="0.35">
      <c r="A8" s="24">
        <v>1</v>
      </c>
      <c r="B8" s="72" t="s">
        <v>622</v>
      </c>
      <c r="C8" s="72" t="s">
        <v>623</v>
      </c>
      <c r="D8" s="73" t="s">
        <v>624</v>
      </c>
      <c r="E8" s="74" t="s">
        <v>64</v>
      </c>
      <c r="F8" s="75">
        <v>1218</v>
      </c>
      <c r="G8" s="29">
        <v>35826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76">
        <f>LOOKUP(YEAR(G8)-[1]Paramètres!$E$1,[1]Paramètres!$A$1:$A$20)</f>
        <v>-19</v>
      </c>
      <c r="J8" s="76" t="str">
        <f>LOOKUP(I8,[1]Paramètres!$A$1:$B$20)</f>
        <v>S</v>
      </c>
      <c r="K8" s="31">
        <f>INT(F8/100)</f>
        <v>12</v>
      </c>
      <c r="L8" s="77" t="s">
        <v>625</v>
      </c>
      <c r="M8" s="77" t="s">
        <v>626</v>
      </c>
      <c r="N8" s="77" t="s">
        <v>627</v>
      </c>
      <c r="O8" s="77" t="s">
        <v>626</v>
      </c>
      <c r="P8" s="33" t="str">
        <f>IF(Y8&gt;0,CONCATENATE(X8,INT(Y8/POWER(10,INT(LOG10(Y8)/2)*2)),CHAR(73-INT(LOG10(Y8)/2))),X8)</f>
        <v>86B</v>
      </c>
      <c r="Q8" s="34">
        <f t="shared" ref="Q8:T11" si="0">POWER(10,(73-CODE(IF(OR(L8=0,L8="",L8="Ni"),"Z",RIGHT(UPPER(L8)))))*2)*IF(OR(L8=0,L8="",L8="Ni"),0,VALUE(LEFT(L8,LEN(L8)-1)))</f>
        <v>100000000000000</v>
      </c>
      <c r="R8" s="34">
        <f t="shared" si="0"/>
        <v>3000000000000000</v>
      </c>
      <c r="S8" s="34">
        <f t="shared" si="0"/>
        <v>2500000000000000</v>
      </c>
      <c r="T8" s="34">
        <f t="shared" si="0"/>
        <v>3000000000000000</v>
      </c>
      <c r="U8" s="34">
        <f>Q8+R8+S8+T8</f>
        <v>8600000000000000</v>
      </c>
      <c r="V8" s="35" t="str">
        <f>IF(U8&gt;0,CONCATENATE(INT(U8/POWER(10,INT(MIN(LOG10(U8),16)/2)*2)),CHAR(73-INT(MIN(LOG10(U8),16)/2))),"0")</f>
        <v>86B</v>
      </c>
      <c r="W8" s="36">
        <f>IF(U8&gt;0,U8-INT(U8/POWER(10,INT(MIN(LOG10(U8),16)/2)*2))*POWER(10,INT(MIN(LOG10(U8),16)/2)*2),0)</f>
        <v>0</v>
      </c>
      <c r="X8" s="35" t="str">
        <f>IF(W8&gt;0,CONCATENATE(V8,INT(W8/POWER(10,INT(LOG10(W8)/2)*2)),CHAR(73-INT(LOG10(W8)/2))),V8)</f>
        <v>86B</v>
      </c>
      <c r="Y8" s="36">
        <f>IF(W8&gt;0,W8-INT(W8/POWER(10,INT(LOG10(W8)/2)*2))*POWER(10,INT(LOG10(W8)/2)*2),0)</f>
        <v>0</v>
      </c>
      <c r="Z8" s="31" t="str">
        <f ca="1">LOOKUP(I8,[1]Paramètres!$A$1:$A$20,[1]Paramètres!$C$1:$C$21)</f>
        <v>+18</v>
      </c>
      <c r="AA8" s="77" t="s">
        <v>34</v>
      </c>
      <c r="AB8" s="37"/>
      <c r="AC8" s="38"/>
      <c r="AD8" s="38" t="str">
        <f>IF(ISNA(VLOOKUP(D8,'[1]Liste en forme Filles'!$C:$C,1,FALSE)),"","*")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78" customFormat="1" x14ac:dyDescent="0.35">
      <c r="A9" s="24">
        <v>2</v>
      </c>
      <c r="B9" s="25" t="s">
        <v>628</v>
      </c>
      <c r="C9" s="25" t="s">
        <v>629</v>
      </c>
      <c r="D9" s="26" t="s">
        <v>630</v>
      </c>
      <c r="E9" s="27" t="s">
        <v>56</v>
      </c>
      <c r="F9" s="28">
        <v>846</v>
      </c>
      <c r="G9" s="29">
        <v>27538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76">
        <f>LOOKUP(YEAR(G9)-[1]Paramètres!$E$1,[1]Paramètres!$A$1:$A$20)</f>
        <v>-50</v>
      </c>
      <c r="J9" s="76" t="str">
        <f>LOOKUP(I9,[1]Paramètres!$A$1:$B$20)</f>
        <v>V1</v>
      </c>
      <c r="K9" s="31">
        <f>INT(F9/100)</f>
        <v>8</v>
      </c>
      <c r="L9" s="32" t="s">
        <v>631</v>
      </c>
      <c r="M9" s="32">
        <v>0</v>
      </c>
      <c r="N9" s="32" t="s">
        <v>625</v>
      </c>
      <c r="O9" s="32" t="s">
        <v>632</v>
      </c>
      <c r="P9" s="33" t="str">
        <f>IF(Y9&gt;0,CONCATENATE(X9,INT(Y9/POWER(10,INT(LOG10(Y9)/2)*2)),CHAR(73-INT(LOG10(Y9)/2))),X9)</f>
        <v>19B</v>
      </c>
      <c r="Q9" s="34">
        <f t="shared" si="0"/>
        <v>1500000000000000</v>
      </c>
      <c r="R9" s="34">
        <f t="shared" si="0"/>
        <v>0</v>
      </c>
      <c r="S9" s="34">
        <f t="shared" si="0"/>
        <v>100000000000000</v>
      </c>
      <c r="T9" s="34">
        <f t="shared" si="0"/>
        <v>300000000000000</v>
      </c>
      <c r="U9" s="34">
        <f>Q9+R9+S9+T9</f>
        <v>1900000000000000</v>
      </c>
      <c r="V9" s="35" t="str">
        <f>IF(U9&gt;0,CONCATENATE(INT(U9/POWER(10,INT(MIN(LOG10(U9),16)/2)*2)),CHAR(73-INT(MIN(LOG10(U9),16)/2))),"0")</f>
        <v>19B</v>
      </c>
      <c r="W9" s="36">
        <f>IF(U9&gt;0,U9-INT(U9/POWER(10,INT(MIN(LOG10(U9),16)/2)*2))*POWER(10,INT(MIN(LOG10(U9),16)/2)*2),0)</f>
        <v>0</v>
      </c>
      <c r="X9" s="35" t="str">
        <f>IF(W9&gt;0,CONCATENATE(V9,INT(W9/POWER(10,INT(LOG10(W9)/2)*2)),CHAR(73-INT(LOG10(W9)/2))),V9)</f>
        <v>19B</v>
      </c>
      <c r="Y9" s="36">
        <f>IF(W9&gt;0,W9-INT(W9/POWER(10,INT(LOG10(W9)/2)*2))*POWER(10,INT(LOG10(W9)/2)*2),0)</f>
        <v>0</v>
      </c>
      <c r="Z9" s="31" t="str">
        <f ca="1">LOOKUP(I9,[1]Paramètres!$A$1:$A$20,[1]Paramètres!$C$1:$C$21)</f>
        <v>+18</v>
      </c>
      <c r="AA9" s="14" t="s">
        <v>34</v>
      </c>
      <c r="AB9" s="37"/>
      <c r="AC9" s="38"/>
      <c r="AD9" s="38" t="str">
        <f>IF(ISNA(VLOOKUP(D9,'[1]Liste en forme Filles'!$C:$C,1,FALSE)),"","*")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78" customFormat="1" x14ac:dyDescent="0.35">
      <c r="A10" s="24">
        <v>3</v>
      </c>
      <c r="B10" s="25" t="s">
        <v>633</v>
      </c>
      <c r="C10" s="25" t="s">
        <v>634</v>
      </c>
      <c r="D10" s="26" t="s">
        <v>635</v>
      </c>
      <c r="E10" s="27" t="s">
        <v>56</v>
      </c>
      <c r="F10" s="28">
        <v>987</v>
      </c>
      <c r="G10" s="29">
        <v>28085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76">
        <f>LOOKUP(YEAR(G10)-[1]Paramètres!$E$1,[1]Paramètres!$A$1:$A$20)</f>
        <v>-50</v>
      </c>
      <c r="J10" s="76" t="str">
        <f>LOOKUP(I10,[1]Paramètres!$A$1:$B$20)</f>
        <v>V1</v>
      </c>
      <c r="K10" s="31">
        <f>INT(F10/100)</f>
        <v>9</v>
      </c>
      <c r="L10" s="79" t="s">
        <v>636</v>
      </c>
      <c r="M10" s="79" t="s">
        <v>637</v>
      </c>
      <c r="N10" s="79">
        <v>0</v>
      </c>
      <c r="O10" s="79">
        <v>0</v>
      </c>
      <c r="P10" s="33" t="str">
        <f>IF(Y10&gt;0,CONCATENATE(X10,INT(Y10/POWER(10,INT(LOG10(Y10)/2)*2)),CHAR(73-INT(LOG10(Y10)/2))),X10)</f>
        <v>11B</v>
      </c>
      <c r="Q10" s="34">
        <f t="shared" si="0"/>
        <v>700000000000000</v>
      </c>
      <c r="R10" s="34">
        <f t="shared" si="0"/>
        <v>400000000000000</v>
      </c>
      <c r="S10" s="34">
        <f t="shared" si="0"/>
        <v>0</v>
      </c>
      <c r="T10" s="34">
        <f t="shared" si="0"/>
        <v>0</v>
      </c>
      <c r="U10" s="34">
        <f>Q10+R10+S10+T10</f>
        <v>1100000000000000</v>
      </c>
      <c r="V10" s="35" t="str">
        <f>IF(U10&gt;0,CONCATENATE(INT(U10/POWER(10,INT(MIN(LOG10(U10),16)/2)*2)),CHAR(73-INT(MIN(LOG10(U10),16)/2))),"0")</f>
        <v>11B</v>
      </c>
      <c r="W10" s="36">
        <f>IF(U10&gt;0,U10-INT(U10/POWER(10,INT(MIN(LOG10(U10),16)/2)*2))*POWER(10,INT(MIN(LOG10(U10),16)/2)*2),0)</f>
        <v>0</v>
      </c>
      <c r="X10" s="35" t="str">
        <f>IF(W10&gt;0,CONCATENATE(V10,INT(W10/POWER(10,INT(LOG10(W10)/2)*2)),CHAR(73-INT(LOG10(W10)/2))),V10)</f>
        <v>11B</v>
      </c>
      <c r="Y10" s="36">
        <f>IF(W10&gt;0,W10-INT(W10/POWER(10,INT(LOG10(W10)/2)*2))*POWER(10,INT(LOG10(W10)/2)*2),0)</f>
        <v>0</v>
      </c>
      <c r="Z10" s="31" t="str">
        <f ca="1">LOOKUP(I10,[1]Paramètres!$A$1:$A$20,[1]Paramètres!$C$1:$C$21)</f>
        <v>+18</v>
      </c>
      <c r="AA10" s="14" t="s">
        <v>34</v>
      </c>
      <c r="AB10" s="37"/>
      <c r="AC10" s="38"/>
      <c r="AD10" s="38" t="str">
        <f>IF(ISNA(VLOOKUP(D10,'[1]Liste en forme Filles'!$C:$C,1,FALSE)),"","*")</f>
        <v>*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8" s="78" customFormat="1" x14ac:dyDescent="0.35">
      <c r="A11" s="24">
        <v>4</v>
      </c>
      <c r="B11" s="25" t="s">
        <v>638</v>
      </c>
      <c r="C11" s="25" t="s">
        <v>639</v>
      </c>
      <c r="D11" s="26" t="s">
        <v>640</v>
      </c>
      <c r="E11" s="27" t="s">
        <v>641</v>
      </c>
      <c r="F11" s="28">
        <v>763</v>
      </c>
      <c r="G11" s="29">
        <v>30283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76">
        <f>LOOKUP(YEAR(G11)-[1]Paramètres!$E$1,[1]Paramètres!$A$1:$A$20)</f>
        <v>-40</v>
      </c>
      <c r="J11" s="76" t="str">
        <f>LOOKUP(I11,[1]Paramètres!$A$1:$B$20)</f>
        <v>S</v>
      </c>
      <c r="K11" s="31">
        <f>INT(F11/100)</f>
        <v>7</v>
      </c>
      <c r="L11" s="32" t="s">
        <v>642</v>
      </c>
      <c r="M11" s="32" t="s">
        <v>643</v>
      </c>
      <c r="N11" s="32" t="s">
        <v>643</v>
      </c>
      <c r="O11" s="32" t="s">
        <v>642</v>
      </c>
      <c r="P11" s="33" t="str">
        <f>IF(Y11&gt;0,CONCATENATE(X11,INT(Y11/POWER(10,INT(LOG10(Y11)/2)*2)),CHAR(73-INT(LOG10(Y11)/2))),X11)</f>
        <v>2B50C</v>
      </c>
      <c r="Q11" s="34">
        <f t="shared" si="0"/>
        <v>75000000000000</v>
      </c>
      <c r="R11" s="34">
        <f t="shared" si="0"/>
        <v>50000000000000</v>
      </c>
      <c r="S11" s="34">
        <f t="shared" si="0"/>
        <v>50000000000000</v>
      </c>
      <c r="T11" s="34">
        <f t="shared" si="0"/>
        <v>75000000000000</v>
      </c>
      <c r="U11" s="34">
        <f>Q11+R11+S11+T11</f>
        <v>250000000000000</v>
      </c>
      <c r="V11" s="35" t="str">
        <f>IF(U11&gt;0,CONCATENATE(INT(U11/POWER(10,INT(MIN(LOG10(U11),16)/2)*2)),CHAR(73-INT(MIN(LOG10(U11),16)/2))),"0")</f>
        <v>2B</v>
      </c>
      <c r="W11" s="36">
        <f>IF(U11&gt;0,U11-INT(U11/POWER(10,INT(MIN(LOG10(U11),16)/2)*2))*POWER(10,INT(MIN(LOG10(U11),16)/2)*2),0)</f>
        <v>50000000000000</v>
      </c>
      <c r="X11" s="35" t="str">
        <f>IF(W11&gt;0,CONCATENATE(V11,INT(W11/POWER(10,INT(LOG10(W11)/2)*2)),CHAR(73-INT(LOG10(W11)/2))),V11)</f>
        <v>2B50C</v>
      </c>
      <c r="Y11" s="36">
        <f>IF(W11&gt;0,W11-INT(W11/POWER(10,INT(LOG10(W11)/2)*2))*POWER(10,INT(LOG10(W11)/2)*2),0)</f>
        <v>0</v>
      </c>
      <c r="Z11" s="31" t="str">
        <f ca="1">LOOKUP(I11,[1]Paramètres!$A$1:$A$20,[1]Paramètres!$C$1:$C$21)</f>
        <v>+18</v>
      </c>
      <c r="AA11" s="14" t="s">
        <v>34</v>
      </c>
      <c r="AB11" s="47"/>
      <c r="AC11" s="38"/>
      <c r="AD11" s="38" t="str">
        <f>IF(ISNA(VLOOKUP(D11,'[1]Liste en forme Filles'!$C:$C,1,FALSE)),"","*")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ht="17.25" thickBot="1" x14ac:dyDescent="0.4"/>
    <row r="13" spans="1:48" ht="17.25" thickBot="1" x14ac:dyDescent="0.4">
      <c r="C13" s="71" t="s">
        <v>2</v>
      </c>
    </row>
    <row r="15" spans="1:48" s="23" customFormat="1" x14ac:dyDescent="0.35">
      <c r="A15" s="12"/>
      <c r="B15" s="13" t="s">
        <v>3</v>
      </c>
      <c r="C15" s="14" t="s">
        <v>4</v>
      </c>
      <c r="D15" s="15" t="s">
        <v>5</v>
      </c>
      <c r="E15" s="16" t="s">
        <v>6</v>
      </c>
      <c r="F15" s="14" t="s">
        <v>7</v>
      </c>
      <c r="G15" s="14" t="s">
        <v>8</v>
      </c>
      <c r="H15" s="16" t="s">
        <v>9</v>
      </c>
      <c r="I15" s="14" t="s">
        <v>10</v>
      </c>
      <c r="J15" s="14" t="s">
        <v>11</v>
      </c>
      <c r="K15" s="14" t="s">
        <v>12</v>
      </c>
      <c r="L15" s="13" t="s">
        <v>13</v>
      </c>
      <c r="M15" s="14" t="s">
        <v>14</v>
      </c>
      <c r="N15" s="17" t="s">
        <v>15</v>
      </c>
      <c r="O15" s="17" t="s">
        <v>16</v>
      </c>
      <c r="P15" s="14" t="s">
        <v>17</v>
      </c>
      <c r="Q15" s="18" t="s">
        <v>18</v>
      </c>
      <c r="R15" s="19" t="s">
        <v>19</v>
      </c>
      <c r="S15" s="20" t="s">
        <v>20</v>
      </c>
      <c r="T15" s="21" t="s">
        <v>21</v>
      </c>
      <c r="U15" s="21" t="s">
        <v>22</v>
      </c>
      <c r="V15" s="21"/>
      <c r="W15" s="21"/>
      <c r="X15" s="21"/>
      <c r="Y15" s="21"/>
      <c r="Z15" s="22" t="s">
        <v>23</v>
      </c>
      <c r="AA15" s="14" t="s">
        <v>24</v>
      </c>
      <c r="AB15" s="14" t="s">
        <v>25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78" customFormat="1" x14ac:dyDescent="0.35">
      <c r="A16" s="24">
        <v>1</v>
      </c>
      <c r="B16" s="80" t="s">
        <v>638</v>
      </c>
      <c r="C16" s="80" t="s">
        <v>644</v>
      </c>
      <c r="D16" s="73" t="s">
        <v>645</v>
      </c>
      <c r="E16" s="81" t="s">
        <v>103</v>
      </c>
      <c r="F16" s="75">
        <v>636</v>
      </c>
      <c r="G16" s="29">
        <v>37764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76">
        <f>LOOKUP(YEAR(G16)-[1]Paramètres!$E$1,[1]Paramètres!$A$1:$A$20)</f>
        <v>-14</v>
      </c>
      <c r="J16" s="76" t="str">
        <f>LOOKUP(I16,[1]Paramètres!$A$1:$B$20)</f>
        <v>C1</v>
      </c>
      <c r="K16" s="76">
        <f>INT(F16/100)</f>
        <v>6</v>
      </c>
      <c r="L16" s="82" t="s">
        <v>646</v>
      </c>
      <c r="M16" s="82" t="s">
        <v>647</v>
      </c>
      <c r="N16" s="82" t="s">
        <v>646</v>
      </c>
      <c r="O16" s="82" t="s">
        <v>648</v>
      </c>
      <c r="P16" s="76" t="str">
        <f>IF(Y16&gt;0,CONCATENATE(X16,INT(Y16/POWER(10,INT(LOG10(Y16)/2)*2)),CHAR(73-INT(LOG10(Y16)/2))),X16)</f>
        <v>2D95E</v>
      </c>
      <c r="Q16" s="83">
        <f t="shared" ref="Q16:T18" si="1">POWER(10,(73-CODE(IF(OR(L16=0,L16="",L16="Ni"),"Z",RIGHT(UPPER(L16)))))*2)*IF(OR(L16=0,L16="",L16="Ni"),0,VALUE(LEFT(L16,LEN(L16)-1)))</f>
        <v>7500000000</v>
      </c>
      <c r="R16" s="83">
        <f t="shared" si="1"/>
        <v>4500000000</v>
      </c>
      <c r="S16" s="83">
        <f t="shared" si="1"/>
        <v>7500000000</v>
      </c>
      <c r="T16" s="83">
        <f t="shared" si="1"/>
        <v>10000000000</v>
      </c>
      <c r="U16" s="83">
        <f>Q16+R16+S16+T16</f>
        <v>29500000000</v>
      </c>
      <c r="V16" s="84" t="str">
        <f>IF(U16&gt;0,CONCATENATE(INT(U16/POWER(10,INT(MIN(LOG10(U16),16)/2)*2)),CHAR(73-INT(MIN(LOG10(U16),16)/2))),"0")</f>
        <v>2D</v>
      </c>
      <c r="W16" s="85">
        <f>IF(U16&gt;0,U16-INT(U16/POWER(10,INT(MIN(LOG10(U16),16)/2)*2))*POWER(10,INT(MIN(LOG10(U16),16)/2)*2),0)</f>
        <v>9500000000</v>
      </c>
      <c r="X16" s="84" t="str">
        <f>IF(W16&gt;0,CONCATENATE(V16,INT(W16/POWER(10,INT(LOG10(W16)/2)*2)),CHAR(73-INT(LOG10(W16)/2))),V16)</f>
        <v>2D95E</v>
      </c>
      <c r="Y16" s="85">
        <f>IF(W16&gt;0,W16-INT(W16/POWER(10,INT(LOG10(W16)/2)*2))*POWER(10,INT(LOG10(W16)/2)*2),0)</f>
        <v>0</v>
      </c>
      <c r="Z16" s="31" t="str">
        <f ca="1">LOOKUP(I16,[1]Paramètres!$A$1:$A$20,[1]Paramètres!$C$1:$C$21)</f>
        <v>-15</v>
      </c>
      <c r="AA16" s="77" t="s">
        <v>34</v>
      </c>
      <c r="AB16" s="37"/>
      <c r="AC16" s="38"/>
      <c r="AD16" s="38" t="str">
        <f>IF(ISNA(VLOOKUP(D16,'[1]Liste en forme Filles'!$C:$C,1,FALSE)),"","*")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8" s="78" customFormat="1" x14ac:dyDescent="0.35">
      <c r="A17" s="24">
        <v>2</v>
      </c>
      <c r="B17" s="25" t="s">
        <v>649</v>
      </c>
      <c r="C17" s="25" t="s">
        <v>650</v>
      </c>
      <c r="D17" s="26" t="s">
        <v>651</v>
      </c>
      <c r="E17" s="27" t="s">
        <v>587</v>
      </c>
      <c r="F17" s="28">
        <v>500</v>
      </c>
      <c r="G17" s="29">
        <v>37613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76">
        <f>LOOKUP(YEAR(G17)-[1]Paramètres!$E$1,[1]Paramètres!$A$1:$A$20)</f>
        <v>-15</v>
      </c>
      <c r="J17" s="76" t="str">
        <f>LOOKUP(I17,[1]Paramètres!$A$1:$B$20)</f>
        <v>C2</v>
      </c>
      <c r="K17" s="31">
        <f>INT(F17/100)</f>
        <v>5</v>
      </c>
      <c r="L17" s="79" t="s">
        <v>52</v>
      </c>
      <c r="M17" s="79" t="s">
        <v>652</v>
      </c>
      <c r="N17" s="79" t="s">
        <v>52</v>
      </c>
      <c r="O17" s="79">
        <v>0</v>
      </c>
      <c r="P17" s="33" t="str">
        <f>IF(Y17&gt;0,CONCATENATE(X17,INT(Y17/POWER(10,INT(LOG10(Y17)/2)*2)),CHAR(73-INT(LOG10(Y17)/2))),X17)</f>
        <v>63E</v>
      </c>
      <c r="Q17" s="34">
        <f t="shared" si="1"/>
        <v>1500000000</v>
      </c>
      <c r="R17" s="34">
        <f t="shared" si="1"/>
        <v>3300000000</v>
      </c>
      <c r="S17" s="34">
        <f t="shared" si="1"/>
        <v>1500000000</v>
      </c>
      <c r="T17" s="34">
        <f t="shared" si="1"/>
        <v>0</v>
      </c>
      <c r="U17" s="34">
        <f>Q17+R17+S17+T17</f>
        <v>6300000000</v>
      </c>
      <c r="V17" s="35" t="str">
        <f>IF(U17&gt;0,CONCATENATE(INT(U17/POWER(10,INT(MIN(LOG10(U17),16)/2)*2)),CHAR(73-INT(MIN(LOG10(U17),16)/2))),"0")</f>
        <v>63E</v>
      </c>
      <c r="W17" s="36">
        <f>IF(U17&gt;0,U17-INT(U17/POWER(10,INT(MIN(LOG10(U17),16)/2)*2))*POWER(10,INT(MIN(LOG10(U17),16)/2)*2),0)</f>
        <v>0</v>
      </c>
      <c r="X17" s="35" t="str">
        <f>IF(W17&gt;0,CONCATENATE(V17,INT(W17/POWER(10,INT(LOG10(W17)/2)*2)),CHAR(73-INT(LOG10(W17)/2))),V17)</f>
        <v>63E</v>
      </c>
      <c r="Y17" s="36">
        <f>IF(W17&gt;0,W17-INT(W17/POWER(10,INT(LOG10(W17)/2)*2))*POWER(10,INT(LOG10(W17)/2)*2),0)</f>
        <v>0</v>
      </c>
      <c r="Z17" s="31" t="str">
        <f ca="1">LOOKUP(I17,[1]Paramètres!$A$1:$A$20,[1]Paramètres!$C$1:$C$21)</f>
        <v>-15</v>
      </c>
      <c r="AA17" s="14" t="s">
        <v>34</v>
      </c>
      <c r="AB17" s="37"/>
      <c r="AC17" s="38"/>
      <c r="AD17" s="38" t="str">
        <f>IF(ISNA(VLOOKUP(D17,'[1]Liste en forme Filles'!$C:$C,1,FALSE)),"","*")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8" s="78" customFormat="1" x14ac:dyDescent="0.35">
      <c r="A18" s="24">
        <v>3</v>
      </c>
      <c r="B18" s="25" t="s">
        <v>653</v>
      </c>
      <c r="C18" s="25" t="s">
        <v>654</v>
      </c>
      <c r="D18" s="26" t="s">
        <v>655</v>
      </c>
      <c r="E18" s="27" t="s">
        <v>79</v>
      </c>
      <c r="F18" s="28">
        <v>500</v>
      </c>
      <c r="G18" s="29">
        <v>37943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76">
        <f>LOOKUP(YEAR(G18)-[1]Paramètres!$E$1,[1]Paramètres!$A$1:$A$20)</f>
        <v>-14</v>
      </c>
      <c r="J18" s="76" t="str">
        <f>LOOKUP(I18,[1]Paramètres!$A$1:$B$20)</f>
        <v>C1</v>
      </c>
      <c r="K18" s="31">
        <f>INT(F18/100)</f>
        <v>5</v>
      </c>
      <c r="L18" s="79" t="s">
        <v>60</v>
      </c>
      <c r="M18" s="79" t="s">
        <v>60</v>
      </c>
      <c r="N18" s="79" t="s">
        <v>60</v>
      </c>
      <c r="O18" s="79" t="s">
        <v>60</v>
      </c>
      <c r="P18" s="33" t="str">
        <f>IF(Y18&gt;0,CONCATENATE(X18,INT(Y18/POWER(10,INT(LOG10(Y18)/2)*2)),CHAR(73-INT(LOG10(Y18)/2))),X18)</f>
        <v>4E</v>
      </c>
      <c r="Q18" s="34">
        <f t="shared" si="1"/>
        <v>100000000</v>
      </c>
      <c r="R18" s="34">
        <f t="shared" si="1"/>
        <v>100000000</v>
      </c>
      <c r="S18" s="34">
        <f t="shared" si="1"/>
        <v>100000000</v>
      </c>
      <c r="T18" s="34">
        <f t="shared" si="1"/>
        <v>100000000</v>
      </c>
      <c r="U18" s="34">
        <f>Q18+R18+S18+T18</f>
        <v>400000000</v>
      </c>
      <c r="V18" s="35" t="str">
        <f>IF(U18&gt;0,CONCATENATE(INT(U18/POWER(10,INT(MIN(LOG10(U18),16)/2)*2)),CHAR(73-INT(MIN(LOG10(U18),16)/2))),"0")</f>
        <v>4E</v>
      </c>
      <c r="W18" s="36">
        <f>IF(U18&gt;0,U18-INT(U18/POWER(10,INT(MIN(LOG10(U18),16)/2)*2))*POWER(10,INT(MIN(LOG10(U18),16)/2)*2),0)</f>
        <v>0</v>
      </c>
      <c r="X18" s="35" t="str">
        <f>IF(W18&gt;0,CONCATENATE(V18,INT(W18/POWER(10,INT(LOG10(W18)/2)*2)),CHAR(73-INT(LOG10(W18)/2))),V18)</f>
        <v>4E</v>
      </c>
      <c r="Y18" s="36">
        <f>IF(W18&gt;0,W18-INT(W18/POWER(10,INT(LOG10(W18)/2)*2))*POWER(10,INT(LOG10(W18)/2)*2),0)</f>
        <v>0</v>
      </c>
      <c r="Z18" s="31" t="str">
        <f ca="1">LOOKUP(I18,[1]Paramètres!$A$1:$A$20,[1]Paramètres!$C$1:$C$21)</f>
        <v>-15</v>
      </c>
      <c r="AA18" s="14" t="s">
        <v>34</v>
      </c>
      <c r="AB18" s="47"/>
      <c r="AC18" s="38"/>
      <c r="AD18" s="38" t="str">
        <f>IF(ISNA(VLOOKUP(D18,'[1]Liste en forme Filles'!$C:$C,1,FALSE)),"","*")</f>
        <v>*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8" ht="17.25" thickBot="1" x14ac:dyDescent="0.4"/>
    <row r="20" spans="1:48" ht="17.25" thickBot="1" x14ac:dyDescent="0.4">
      <c r="C20" s="71" t="s">
        <v>40</v>
      </c>
    </row>
    <row r="22" spans="1:48" s="23" customFormat="1" x14ac:dyDescent="0.35">
      <c r="A22" s="12"/>
      <c r="B22" s="13" t="s">
        <v>3</v>
      </c>
      <c r="C22" s="14" t="s">
        <v>4</v>
      </c>
      <c r="D22" s="15" t="s">
        <v>5</v>
      </c>
      <c r="E22" s="16" t="s">
        <v>6</v>
      </c>
      <c r="F22" s="14" t="s">
        <v>7</v>
      </c>
      <c r="G22" s="14" t="s">
        <v>8</v>
      </c>
      <c r="H22" s="16" t="s">
        <v>9</v>
      </c>
      <c r="I22" s="14" t="s">
        <v>10</v>
      </c>
      <c r="J22" s="14" t="s">
        <v>11</v>
      </c>
      <c r="K22" s="14" t="s">
        <v>12</v>
      </c>
      <c r="L22" s="13" t="s">
        <v>13</v>
      </c>
      <c r="M22" s="14" t="s">
        <v>14</v>
      </c>
      <c r="N22" s="17" t="s">
        <v>15</v>
      </c>
      <c r="O22" s="17" t="s">
        <v>16</v>
      </c>
      <c r="P22" s="14" t="s">
        <v>17</v>
      </c>
      <c r="Q22" s="18" t="s">
        <v>18</v>
      </c>
      <c r="R22" s="19" t="s">
        <v>19</v>
      </c>
      <c r="S22" s="20" t="s">
        <v>20</v>
      </c>
      <c r="T22" s="21" t="s">
        <v>21</v>
      </c>
      <c r="U22" s="21" t="s">
        <v>22</v>
      </c>
      <c r="V22" s="21"/>
      <c r="W22" s="21"/>
      <c r="X22" s="21"/>
      <c r="Y22" s="21"/>
      <c r="Z22" s="22" t="s">
        <v>23</v>
      </c>
      <c r="AA22" s="14" t="s">
        <v>24</v>
      </c>
      <c r="AB22" s="14" t="s">
        <v>25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78" customFormat="1" x14ac:dyDescent="0.35">
      <c r="A23" s="24">
        <v>1</v>
      </c>
      <c r="B23" s="80" t="s">
        <v>656</v>
      </c>
      <c r="C23" s="80" t="s">
        <v>657</v>
      </c>
      <c r="D23" s="73" t="s">
        <v>658</v>
      </c>
      <c r="E23" s="74" t="s">
        <v>170</v>
      </c>
      <c r="F23" s="75">
        <v>615</v>
      </c>
      <c r="G23" s="29">
        <v>38160</v>
      </c>
      <c r="H23" s="30" t="str">
        <f>IF(E23="","",IF(COUNTIF([1]Paramètres!$H:$H,E23)=1,IF([1]Paramètres!$E$3=[1]Paramètres!$A$23,"Belfort/Montbéliard",IF([1]Paramètres!$E$3=[1]Paramètres!$A$24,"Doubs","Franche-Comté")),IF(COUNTIF([1]Paramètres!$I:$I,E23)=1,IF([1]Paramètres!$E$3=[1]Paramètres!$A$23,"Belfort/Montbéliard",IF([1]Paramètres!$E$3=[1]Paramètres!$A$24,"Belfort","Franche-Comté")),IF(COUNTIF([1]Paramètres!$J:$J,E23)=1,IF([1]Paramètres!$E$3=[1]Paramètres!$A$25,"Franche-Comté","Haute-Saône"),IF(COUNTIF([1]Paramètres!$K:$K,E23)=1,IF([1]Paramètres!$E$3=[1]Paramètres!$A$25,"Franche-Comté","Jura"),IF(COUNTIF([1]Paramètres!$G:$G,E23)=1,IF([1]Paramètres!$E$3=[1]Paramètres!$A$23,"Besançon",IF([1]Paramètres!$E$3=[1]Paramètres!$A$24,"Doubs","Franche-Comté")),"*** INCONNU ***"))))))</f>
        <v>Doubs</v>
      </c>
      <c r="I23" s="76">
        <f>LOOKUP(YEAR(G23)-[1]Paramètres!$E$1,[1]Paramètres!$A$1:$A$20)</f>
        <v>-13</v>
      </c>
      <c r="J23" s="76" t="str">
        <f>LOOKUP(I23,[1]Paramètres!$A$1:$B$20)</f>
        <v>M2</v>
      </c>
      <c r="K23" s="31">
        <f t="shared" ref="K23:K28" si="2">INT(F23/100)</f>
        <v>6</v>
      </c>
      <c r="L23" s="77" t="s">
        <v>65</v>
      </c>
      <c r="M23" s="77" t="s">
        <v>60</v>
      </c>
      <c r="N23" s="77" t="s">
        <v>659</v>
      </c>
      <c r="O23" s="77" t="s">
        <v>60</v>
      </c>
      <c r="P23" s="33" t="str">
        <f t="shared" ref="P23:P28" si="3">IF(Y23&gt;0,CONCATENATE(X23,INT(Y23/POWER(10,INT(LOG10(Y23)/2)*2)),CHAR(73-INT(LOG10(Y23)/2))),X23)</f>
        <v>9E</v>
      </c>
      <c r="Q23" s="34">
        <f t="shared" ref="Q23:T28" si="4">POWER(10,(73-CODE(IF(OR(L23=0,L23="",L23="Ni"),"Z",RIGHT(UPPER(L23)))))*2)*IF(OR(L23=0,L23="",L23="Ni"),0,VALUE(LEFT(L23,LEN(L23)-1)))</f>
        <v>400000000</v>
      </c>
      <c r="R23" s="34">
        <f t="shared" si="4"/>
        <v>100000000</v>
      </c>
      <c r="S23" s="34">
        <f t="shared" si="4"/>
        <v>300000000</v>
      </c>
      <c r="T23" s="34">
        <f t="shared" si="4"/>
        <v>100000000</v>
      </c>
      <c r="U23" s="34">
        <f t="shared" ref="U23:U28" si="5">Q23+R23+S23+T23</f>
        <v>900000000</v>
      </c>
      <c r="V23" s="35" t="str">
        <f t="shared" ref="V23:V28" si="6">IF(U23&gt;0,CONCATENATE(INT(U23/POWER(10,INT(MIN(LOG10(U23),16)/2)*2)),CHAR(73-INT(MIN(LOG10(U23),16)/2))),"0")</f>
        <v>9E</v>
      </c>
      <c r="W23" s="36">
        <f t="shared" ref="W23:W28" si="7">IF(U23&gt;0,U23-INT(U23/POWER(10,INT(MIN(LOG10(U23),16)/2)*2))*POWER(10,INT(MIN(LOG10(U23),16)/2)*2),0)</f>
        <v>0</v>
      </c>
      <c r="X23" s="35" t="str">
        <f t="shared" ref="X23:X28" si="8">IF(W23&gt;0,CONCATENATE(V23,INT(W23/POWER(10,INT(LOG10(W23)/2)*2)),CHAR(73-INT(LOG10(W23)/2))),V23)</f>
        <v>9E</v>
      </c>
      <c r="Y23" s="36">
        <f t="shared" ref="Y23:Y28" si="9">IF(W23&gt;0,W23-INT(W23/POWER(10,INT(LOG10(W23)/2)*2))*POWER(10,INT(LOG10(W23)/2)*2),0)</f>
        <v>0</v>
      </c>
      <c r="Z23" s="31" t="str">
        <f ca="1">LOOKUP(I23,[1]Paramètres!$A$1:$A$20,[1]Paramètres!$C$1:$C$21)</f>
        <v>-13</v>
      </c>
      <c r="AA23" s="77" t="s">
        <v>34</v>
      </c>
      <c r="AB23" s="50"/>
      <c r="AC23" s="38"/>
      <c r="AD23" s="38" t="str">
        <f>IF(ISNA(VLOOKUP(D23,'[1]Liste en forme Filles'!$C:$C,1,FALSE)),"","*")</f>
        <v>*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8" s="78" customFormat="1" x14ac:dyDescent="0.35">
      <c r="A24" s="24">
        <v>2</v>
      </c>
      <c r="B24" s="80" t="s">
        <v>660</v>
      </c>
      <c r="C24" s="80" t="s">
        <v>173</v>
      </c>
      <c r="D24" s="73" t="s">
        <v>661</v>
      </c>
      <c r="E24" s="74" t="s">
        <v>64</v>
      </c>
      <c r="F24" s="75">
        <v>599</v>
      </c>
      <c r="G24" s="29">
        <v>38584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76">
        <f>LOOKUP(YEAR(G24)-[1]Paramètres!$E$1,[1]Paramètres!$A$1:$A$20)</f>
        <v>-12</v>
      </c>
      <c r="J24" s="76" t="str">
        <f>LOOKUP(I24,[1]Paramètres!$A$1:$B$20)</f>
        <v>M1</v>
      </c>
      <c r="K24" s="31">
        <f t="shared" si="2"/>
        <v>5</v>
      </c>
      <c r="L24" s="82" t="s">
        <v>84</v>
      </c>
      <c r="M24" s="82" t="s">
        <v>662</v>
      </c>
      <c r="N24" s="82" t="s">
        <v>104</v>
      </c>
      <c r="O24" s="82" t="s">
        <v>84</v>
      </c>
      <c r="P24" s="33" t="str">
        <f t="shared" si="3"/>
        <v>2E25F</v>
      </c>
      <c r="Q24" s="34">
        <f t="shared" si="4"/>
        <v>80000000</v>
      </c>
      <c r="R24" s="34">
        <f t="shared" si="4"/>
        <v>45000000</v>
      </c>
      <c r="S24" s="34">
        <f t="shared" si="4"/>
        <v>20000000</v>
      </c>
      <c r="T24" s="34">
        <f t="shared" si="4"/>
        <v>80000000</v>
      </c>
      <c r="U24" s="34">
        <f t="shared" si="5"/>
        <v>225000000</v>
      </c>
      <c r="V24" s="35" t="str">
        <f t="shared" si="6"/>
        <v>2E</v>
      </c>
      <c r="W24" s="36">
        <f t="shared" si="7"/>
        <v>25000000</v>
      </c>
      <c r="X24" s="35" t="str">
        <f t="shared" si="8"/>
        <v>2E25F</v>
      </c>
      <c r="Y24" s="36">
        <f t="shared" si="9"/>
        <v>0</v>
      </c>
      <c r="Z24" s="31" t="str">
        <f ca="1">LOOKUP(I24,[1]Paramètres!$A$1:$A$20,[1]Paramètres!$C$1:$C$21)</f>
        <v>-13</v>
      </c>
      <c r="AA24" s="77" t="s">
        <v>34</v>
      </c>
      <c r="AB24" s="51"/>
      <c r="AC24" s="38"/>
      <c r="AD24" s="38" t="str">
        <f>IF(ISNA(VLOOKUP(D24,'[1]Liste en forme Filles'!$C:$C,1,FALSE)),"","*")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8" s="78" customFormat="1" x14ac:dyDescent="0.35">
      <c r="A25" s="24">
        <v>3</v>
      </c>
      <c r="B25" s="80" t="s">
        <v>663</v>
      </c>
      <c r="C25" s="80" t="s">
        <v>121</v>
      </c>
      <c r="D25" s="73" t="s">
        <v>664</v>
      </c>
      <c r="E25" s="74" t="s">
        <v>64</v>
      </c>
      <c r="F25" s="75">
        <v>517</v>
      </c>
      <c r="G25" s="29">
        <v>38552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76">
        <f>LOOKUP(YEAR(G25)-[1]Paramètres!$E$1,[1]Paramètres!$A$1:$A$20)</f>
        <v>-12</v>
      </c>
      <c r="J25" s="76" t="str">
        <f>LOOKUP(I25,[1]Paramètres!$A$1:$B$20)</f>
        <v>M1</v>
      </c>
      <c r="K25" s="31">
        <f t="shared" si="2"/>
        <v>5</v>
      </c>
      <c r="L25" s="77">
        <v>0</v>
      </c>
      <c r="M25" s="82" t="s">
        <v>665</v>
      </c>
      <c r="N25" s="82">
        <v>0</v>
      </c>
      <c r="O25" s="82" t="s">
        <v>662</v>
      </c>
      <c r="P25" s="33" t="str">
        <f t="shared" si="3"/>
        <v>78F</v>
      </c>
      <c r="Q25" s="34">
        <f t="shared" si="4"/>
        <v>0</v>
      </c>
      <c r="R25" s="34">
        <f t="shared" si="4"/>
        <v>33000000</v>
      </c>
      <c r="S25" s="34">
        <f t="shared" si="4"/>
        <v>0</v>
      </c>
      <c r="T25" s="34">
        <f t="shared" si="4"/>
        <v>45000000</v>
      </c>
      <c r="U25" s="34">
        <f t="shared" si="5"/>
        <v>78000000</v>
      </c>
      <c r="V25" s="35" t="str">
        <f t="shared" si="6"/>
        <v>78F</v>
      </c>
      <c r="W25" s="36">
        <f t="shared" si="7"/>
        <v>0</v>
      </c>
      <c r="X25" s="35" t="str">
        <f t="shared" si="8"/>
        <v>78F</v>
      </c>
      <c r="Y25" s="36">
        <f t="shared" si="9"/>
        <v>0</v>
      </c>
      <c r="Z25" s="31" t="str">
        <f ca="1">LOOKUP(I25,[1]Paramètres!$A$1:$A$20,[1]Paramètres!$C$1:$C$21)</f>
        <v>-13</v>
      </c>
      <c r="AA25" s="77" t="s">
        <v>34</v>
      </c>
      <c r="AB25" s="51"/>
      <c r="AC25" s="38"/>
      <c r="AD25" s="38" t="str">
        <f>IF(ISNA(VLOOKUP(D25,'[1]Liste en forme Filles'!$C:$C,1,FALSE)),"","*")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8" s="78" customFormat="1" x14ac:dyDescent="0.35">
      <c r="A26" s="24">
        <v>4</v>
      </c>
      <c r="B26" s="25" t="s">
        <v>666</v>
      </c>
      <c r="C26" s="25" t="s">
        <v>667</v>
      </c>
      <c r="D26" s="86" t="s">
        <v>668</v>
      </c>
      <c r="E26" s="87" t="s">
        <v>64</v>
      </c>
      <c r="F26" s="28">
        <v>500</v>
      </c>
      <c r="G26" s="29">
        <v>38615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76">
        <f>LOOKUP(YEAR(G26)-[1]Paramètres!$E$1,[1]Paramètres!$A$1:$A$20)</f>
        <v>-12</v>
      </c>
      <c r="J26" s="76" t="str">
        <f>LOOKUP(I26,[1]Paramètres!$A$1:$B$20)</f>
        <v>M1</v>
      </c>
      <c r="K26" s="31">
        <f t="shared" si="2"/>
        <v>5</v>
      </c>
      <c r="L26" s="82" t="s">
        <v>665</v>
      </c>
      <c r="M26" s="82" t="s">
        <v>669</v>
      </c>
      <c r="N26" s="82">
        <v>0</v>
      </c>
      <c r="O26" s="82" t="s">
        <v>194</v>
      </c>
      <c r="P26" s="33" t="str">
        <f t="shared" si="3"/>
        <v>56F</v>
      </c>
      <c r="Q26" s="34">
        <f t="shared" si="4"/>
        <v>33000000</v>
      </c>
      <c r="R26" s="34">
        <f t="shared" si="4"/>
        <v>21000000</v>
      </c>
      <c r="S26" s="34">
        <f t="shared" si="4"/>
        <v>0</v>
      </c>
      <c r="T26" s="34">
        <f t="shared" si="4"/>
        <v>2000000</v>
      </c>
      <c r="U26" s="34">
        <f t="shared" si="5"/>
        <v>56000000</v>
      </c>
      <c r="V26" s="35" t="str">
        <f t="shared" si="6"/>
        <v>56F</v>
      </c>
      <c r="W26" s="36">
        <f t="shared" si="7"/>
        <v>0</v>
      </c>
      <c r="X26" s="35" t="str">
        <f t="shared" si="8"/>
        <v>56F</v>
      </c>
      <c r="Y26" s="36">
        <f t="shared" si="9"/>
        <v>0</v>
      </c>
      <c r="Z26" s="31" t="str">
        <f ca="1">LOOKUP(I26,[1]Paramètres!$A$1:$A$20,[1]Paramètres!$C$1:$C$21)</f>
        <v>-13</v>
      </c>
      <c r="AA26" s="77" t="s">
        <v>34</v>
      </c>
      <c r="AB26" s="51"/>
      <c r="AC26" s="38"/>
      <c r="AD26" s="38" t="str">
        <f>IF(ISNA(VLOOKUP(D26,'[1]Liste en forme Filles'!$C:$C,1,FALSE)),"","*")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8" s="78" customFormat="1" x14ac:dyDescent="0.35">
      <c r="A27" s="24">
        <v>5</v>
      </c>
      <c r="B27" s="25" t="s">
        <v>670</v>
      </c>
      <c r="C27" s="25" t="s">
        <v>671</v>
      </c>
      <c r="D27" s="26" t="s">
        <v>672</v>
      </c>
      <c r="E27" s="27" t="s">
        <v>79</v>
      </c>
      <c r="F27" s="28">
        <v>500</v>
      </c>
      <c r="G27" s="29">
        <v>38325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76">
        <f>LOOKUP(YEAR(G27)-[1]Paramètres!$E$1,[1]Paramètres!$A$1:$A$20)</f>
        <v>-13</v>
      </c>
      <c r="J27" s="76" t="str">
        <f>LOOKUP(I27,[1]Paramètres!$A$1:$B$20)</f>
        <v>M2</v>
      </c>
      <c r="K27" s="31">
        <f t="shared" si="2"/>
        <v>5</v>
      </c>
      <c r="L27" s="79" t="s">
        <v>150</v>
      </c>
      <c r="M27" s="79" t="s">
        <v>150</v>
      </c>
      <c r="N27" s="79" t="s">
        <v>150</v>
      </c>
      <c r="O27" s="79" t="s">
        <v>150</v>
      </c>
      <c r="P27" s="33" t="str">
        <f t="shared" si="3"/>
        <v>4F</v>
      </c>
      <c r="Q27" s="34">
        <f t="shared" si="4"/>
        <v>1000000</v>
      </c>
      <c r="R27" s="34">
        <f t="shared" si="4"/>
        <v>1000000</v>
      </c>
      <c r="S27" s="34">
        <f t="shared" si="4"/>
        <v>1000000</v>
      </c>
      <c r="T27" s="34">
        <f t="shared" si="4"/>
        <v>1000000</v>
      </c>
      <c r="U27" s="34">
        <f t="shared" si="5"/>
        <v>4000000</v>
      </c>
      <c r="V27" s="35" t="str">
        <f t="shared" si="6"/>
        <v>4F</v>
      </c>
      <c r="W27" s="36">
        <f t="shared" si="7"/>
        <v>0</v>
      </c>
      <c r="X27" s="35" t="str">
        <f t="shared" si="8"/>
        <v>4F</v>
      </c>
      <c r="Y27" s="36">
        <f t="shared" si="9"/>
        <v>0</v>
      </c>
      <c r="Z27" s="31" t="str">
        <f ca="1">LOOKUP(I27,[1]Paramètres!$A$1:$A$20,[1]Paramètres!$C$1:$C$21)</f>
        <v>-13</v>
      </c>
      <c r="AA27" s="14" t="s">
        <v>34</v>
      </c>
      <c r="AB27" s="51"/>
      <c r="AC27" s="38"/>
      <c r="AD27" s="38" t="str">
        <f>IF(ISNA(VLOOKUP(D27,'[1]Liste en forme Filles'!$C:$C,1,FALSE)),"","*")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8" s="78" customFormat="1" x14ac:dyDescent="0.35">
      <c r="A28" s="24">
        <v>6</v>
      </c>
      <c r="B28" s="25" t="s">
        <v>673</v>
      </c>
      <c r="C28" s="25" t="s">
        <v>674</v>
      </c>
      <c r="D28" s="26" t="s">
        <v>675</v>
      </c>
      <c r="E28" s="27" t="s">
        <v>64</v>
      </c>
      <c r="F28" s="75">
        <v>500</v>
      </c>
      <c r="G28" s="29">
        <v>38470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76">
        <f>LOOKUP(YEAR(G28)-[1]Paramètres!$E$1,[1]Paramètres!$A$1:$A$20)</f>
        <v>-12</v>
      </c>
      <c r="J28" s="76" t="str">
        <f>LOOKUP(I28,[1]Paramètres!$A$1:$B$20)</f>
        <v>M1</v>
      </c>
      <c r="K28" s="31">
        <f t="shared" si="2"/>
        <v>5</v>
      </c>
      <c r="L28" s="79" t="s">
        <v>676</v>
      </c>
      <c r="M28" s="79">
        <v>0</v>
      </c>
      <c r="N28" s="79" t="s">
        <v>676</v>
      </c>
      <c r="O28" s="79" t="s">
        <v>676</v>
      </c>
      <c r="P28" s="33" t="str">
        <f t="shared" si="3"/>
        <v>2F25G</v>
      </c>
      <c r="Q28" s="34">
        <f t="shared" si="4"/>
        <v>750000</v>
      </c>
      <c r="R28" s="34">
        <f t="shared" si="4"/>
        <v>0</v>
      </c>
      <c r="S28" s="34">
        <f t="shared" si="4"/>
        <v>750000</v>
      </c>
      <c r="T28" s="34">
        <f t="shared" si="4"/>
        <v>750000</v>
      </c>
      <c r="U28" s="34">
        <f t="shared" si="5"/>
        <v>2250000</v>
      </c>
      <c r="V28" s="35" t="str">
        <f t="shared" si="6"/>
        <v>2F</v>
      </c>
      <c r="W28" s="36">
        <f t="shared" si="7"/>
        <v>250000</v>
      </c>
      <c r="X28" s="35" t="str">
        <f t="shared" si="8"/>
        <v>2F25G</v>
      </c>
      <c r="Y28" s="36">
        <f t="shared" si="9"/>
        <v>0</v>
      </c>
      <c r="Z28" s="31" t="str">
        <f ca="1">LOOKUP(I28,[1]Paramètres!$A$1:$A$20,[1]Paramètres!$C$1:$C$21)</f>
        <v>-13</v>
      </c>
      <c r="AA28" s="14" t="s">
        <v>34</v>
      </c>
      <c r="AB28" s="47"/>
      <c r="AC28" s="38"/>
      <c r="AD28" s="38" t="str">
        <f>IF(ISNA(VLOOKUP(D28,'[1]Liste en forme Filles'!$C:$C,1,FALSE)),"","*")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8" ht="17.25" thickBot="1" x14ac:dyDescent="0.4"/>
    <row r="30" spans="1:48" ht="17.25" thickBot="1" x14ac:dyDescent="0.4">
      <c r="C30" s="71" t="s">
        <v>321</v>
      </c>
    </row>
    <row r="32" spans="1:48" s="23" customFormat="1" x14ac:dyDescent="0.35">
      <c r="A32" s="12"/>
      <c r="B32" s="13" t="s">
        <v>3</v>
      </c>
      <c r="C32" s="14" t="s">
        <v>4</v>
      </c>
      <c r="D32" s="15" t="s">
        <v>5</v>
      </c>
      <c r="E32" s="16" t="s">
        <v>6</v>
      </c>
      <c r="F32" s="14" t="s">
        <v>7</v>
      </c>
      <c r="G32" s="14" t="s">
        <v>8</v>
      </c>
      <c r="H32" s="16" t="s">
        <v>9</v>
      </c>
      <c r="I32" s="14" t="s">
        <v>10</v>
      </c>
      <c r="J32" s="14" t="s">
        <v>11</v>
      </c>
      <c r="K32" s="14" t="s">
        <v>12</v>
      </c>
      <c r="L32" s="13" t="s">
        <v>13</v>
      </c>
      <c r="M32" s="14" t="s">
        <v>14</v>
      </c>
      <c r="N32" s="17" t="s">
        <v>15</v>
      </c>
      <c r="O32" s="17" t="s">
        <v>16</v>
      </c>
      <c r="P32" s="14" t="s">
        <v>17</v>
      </c>
      <c r="Q32" s="18" t="s">
        <v>18</v>
      </c>
      <c r="R32" s="19" t="s">
        <v>19</v>
      </c>
      <c r="S32" s="20" t="s">
        <v>20</v>
      </c>
      <c r="T32" s="21" t="s">
        <v>21</v>
      </c>
      <c r="U32" s="21" t="s">
        <v>22</v>
      </c>
      <c r="V32" s="21"/>
      <c r="W32" s="21"/>
      <c r="X32" s="21"/>
      <c r="Y32" s="21"/>
      <c r="Z32" s="22" t="s">
        <v>23</v>
      </c>
      <c r="AA32" s="14" t="s">
        <v>24</v>
      </c>
      <c r="AB32" s="14" t="s">
        <v>25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78" customFormat="1" x14ac:dyDescent="0.35">
      <c r="A33" s="24">
        <v>1</v>
      </c>
      <c r="B33" s="72" t="s">
        <v>677</v>
      </c>
      <c r="C33" s="72" t="s">
        <v>678</v>
      </c>
      <c r="D33" s="73" t="s">
        <v>679</v>
      </c>
      <c r="E33" s="74" t="s">
        <v>587</v>
      </c>
      <c r="F33" s="75">
        <v>799</v>
      </c>
      <c r="G33" s="29">
        <v>38845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76">
        <f>LOOKUP(YEAR(G33)-[1]Paramètres!$E$1,[1]Paramètres!$A$1:$A$20)</f>
        <v>-11</v>
      </c>
      <c r="J33" s="31" t="str">
        <f>LOOKUP(I33,[1]Paramètres!$A$1:$B$20)</f>
        <v>B2</v>
      </c>
      <c r="K33" s="31">
        <f t="shared" ref="K33:K38" si="10">INT(F33/100)</f>
        <v>7</v>
      </c>
      <c r="L33" s="82" t="s">
        <v>680</v>
      </c>
      <c r="M33" s="82" t="s">
        <v>681</v>
      </c>
      <c r="N33" s="82" t="s">
        <v>682</v>
      </c>
      <c r="O33" s="82" t="s">
        <v>682</v>
      </c>
      <c r="P33" s="33" t="str">
        <f t="shared" ref="P33:P38" si="11">IF(Y33&gt;0,CONCATENATE(X33,INT(Y33/POWER(10,INT(LOG10(Y33)/2)*2)),CHAR(73-INT(LOG10(Y33)/2))),X33)</f>
        <v>810A</v>
      </c>
      <c r="Q33" s="34">
        <f t="shared" ref="Q33:T38" si="12">POWER(10,(73-CODE(IF(OR(L33=0,L33="",L33="Ni"),"Z",RIGHT(UPPER(L33)))))*2)*IF(OR(L33=0,L33="",L33="Ni"),0,VALUE(LEFT(L33,LEN(L33)-1)))</f>
        <v>1.3E+18</v>
      </c>
      <c r="R33" s="34">
        <f t="shared" si="12"/>
        <v>2E+18</v>
      </c>
      <c r="S33" s="34">
        <f t="shared" si="12"/>
        <v>2.4E+18</v>
      </c>
      <c r="T33" s="34">
        <f t="shared" si="12"/>
        <v>2.4E+18</v>
      </c>
      <c r="U33" s="34">
        <f t="shared" ref="U33:U38" si="13">Q33+R33+S33+T33</f>
        <v>8.1E+18</v>
      </c>
      <c r="V33" s="35" t="str">
        <f t="shared" ref="V33:V38" si="14">IF(U33&gt;0,CONCATENATE(INT(U33/POWER(10,INT(MIN(LOG10(U33),16)/2)*2)),CHAR(73-INT(MIN(LOG10(U33),16)/2))),"0")</f>
        <v>810A</v>
      </c>
      <c r="W33" s="36">
        <f t="shared" ref="W33:W38" si="15">IF(U33&gt;0,U33-INT(U33/POWER(10,INT(MIN(LOG10(U33),16)/2)*2))*POWER(10,INT(MIN(LOG10(U33),16)/2)*2),0)</f>
        <v>0</v>
      </c>
      <c r="X33" s="35" t="str">
        <f t="shared" ref="X33:X38" si="16">IF(W33&gt;0,CONCATENATE(V33,INT(W33/POWER(10,INT(LOG10(W33)/2)*2)),CHAR(73-INT(LOG10(W33)/2))),V33)</f>
        <v>810A</v>
      </c>
      <c r="Y33" s="36">
        <f t="shared" ref="Y33:Y38" si="17">IF(W33&gt;0,W33-INT(W33/POWER(10,INT(LOG10(W33)/2)*2))*POWER(10,INT(LOG10(W33)/2)*2),0)</f>
        <v>0</v>
      </c>
      <c r="Z33" s="31" t="str">
        <f ca="1">LOOKUP(I33,[1]Paramètres!$A$1:$A$20,[1]Paramètres!$C$1:$C$21)</f>
        <v>-11</v>
      </c>
      <c r="AA33" s="77" t="s">
        <v>34</v>
      </c>
      <c r="AB33" s="50" t="s">
        <v>683</v>
      </c>
      <c r="AC33" s="38"/>
      <c r="AD33" s="38" t="str">
        <f>IF(ISNA(VLOOKUP(D33,'[1]Liste en forme Filles'!$C:$C,1,FALSE)),"","*")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8" s="78" customFormat="1" x14ac:dyDescent="0.35">
      <c r="A34" s="24">
        <v>2</v>
      </c>
      <c r="B34" s="80" t="s">
        <v>684</v>
      </c>
      <c r="C34" s="80" t="s">
        <v>58</v>
      </c>
      <c r="D34" s="88" t="s">
        <v>685</v>
      </c>
      <c r="E34" s="74" t="s">
        <v>38</v>
      </c>
      <c r="F34" s="75">
        <v>541</v>
      </c>
      <c r="G34" s="29">
        <v>39422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76">
        <f>LOOKUP(YEAR(G34)-[1]Paramètres!$E$1,[1]Paramètres!$A$1:$A$20)</f>
        <v>-10</v>
      </c>
      <c r="J34" s="76" t="str">
        <f>LOOKUP(I34,[1]Paramètres!$A$1:$B$20)</f>
        <v>B1</v>
      </c>
      <c r="K34" s="76">
        <f t="shared" si="10"/>
        <v>5</v>
      </c>
      <c r="L34" s="77" t="s">
        <v>187</v>
      </c>
      <c r="M34" s="82" t="s">
        <v>209</v>
      </c>
      <c r="N34" s="82" t="s">
        <v>200</v>
      </c>
      <c r="O34" s="82" t="s">
        <v>200</v>
      </c>
      <c r="P34" s="76" t="str">
        <f t="shared" si="11"/>
        <v>1F95G</v>
      </c>
      <c r="Q34" s="83">
        <f t="shared" si="12"/>
        <v>500000</v>
      </c>
      <c r="R34" s="83">
        <f t="shared" si="12"/>
        <v>650000</v>
      </c>
      <c r="S34" s="83">
        <f t="shared" si="12"/>
        <v>400000</v>
      </c>
      <c r="T34" s="83">
        <f t="shared" si="12"/>
        <v>400000</v>
      </c>
      <c r="U34" s="83">
        <f t="shared" si="13"/>
        <v>1950000</v>
      </c>
      <c r="V34" s="84" t="str">
        <f t="shared" si="14"/>
        <v>1F</v>
      </c>
      <c r="W34" s="85">
        <f t="shared" si="15"/>
        <v>950000</v>
      </c>
      <c r="X34" s="84" t="str">
        <f t="shared" si="16"/>
        <v>1F95G</v>
      </c>
      <c r="Y34" s="85">
        <f t="shared" si="17"/>
        <v>0</v>
      </c>
      <c r="Z34" s="31" t="str">
        <f ca="1">LOOKUP(I34,[1]Paramètres!$A$1:$A$20,[1]Paramètres!$C$1:$C$21)</f>
        <v>-11</v>
      </c>
      <c r="AA34" s="77" t="s">
        <v>34</v>
      </c>
      <c r="AB34" s="51"/>
      <c r="AC34" s="38"/>
      <c r="AD34" s="38" t="str">
        <f>IF(ISNA(VLOOKUP(D34,'[1]Liste en forme Filles'!$C:$C,1,FALSE)),"","*")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8" s="78" customFormat="1" x14ac:dyDescent="0.35">
      <c r="A35" s="24">
        <v>3</v>
      </c>
      <c r="B35" s="25" t="s">
        <v>686</v>
      </c>
      <c r="C35" s="25" t="s">
        <v>687</v>
      </c>
      <c r="D35" s="26" t="s">
        <v>688</v>
      </c>
      <c r="E35" s="27" t="s">
        <v>103</v>
      </c>
      <c r="F35" s="28">
        <v>527</v>
      </c>
      <c r="G35" s="29">
        <v>39260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76">
        <f>LOOKUP(YEAR(G35)-[1]Paramètres!$E$1,[1]Paramètres!$A$1:$A$20)</f>
        <v>-10</v>
      </c>
      <c r="J35" s="76" t="str">
        <f>LOOKUP(I35,[1]Paramètres!$A$1:$B$20)</f>
        <v>B1</v>
      </c>
      <c r="K35" s="76">
        <f t="shared" si="10"/>
        <v>5</v>
      </c>
      <c r="L35" s="79" t="s">
        <v>200</v>
      </c>
      <c r="M35" s="79" t="s">
        <v>200</v>
      </c>
      <c r="N35" s="79" t="s">
        <v>187</v>
      </c>
      <c r="O35" s="79" t="s">
        <v>187</v>
      </c>
      <c r="P35" s="76" t="str">
        <f t="shared" si="11"/>
        <v>1F80G</v>
      </c>
      <c r="Q35" s="83">
        <f t="shared" si="12"/>
        <v>400000</v>
      </c>
      <c r="R35" s="83">
        <f t="shared" si="12"/>
        <v>400000</v>
      </c>
      <c r="S35" s="83">
        <f t="shared" si="12"/>
        <v>500000</v>
      </c>
      <c r="T35" s="83">
        <f t="shared" si="12"/>
        <v>500000</v>
      </c>
      <c r="U35" s="83">
        <f t="shared" si="13"/>
        <v>1800000</v>
      </c>
      <c r="V35" s="84" t="str">
        <f t="shared" si="14"/>
        <v>1F</v>
      </c>
      <c r="W35" s="85">
        <f t="shared" si="15"/>
        <v>800000</v>
      </c>
      <c r="X35" s="84" t="str">
        <f t="shared" si="16"/>
        <v>1F80G</v>
      </c>
      <c r="Y35" s="85">
        <f t="shared" si="17"/>
        <v>0</v>
      </c>
      <c r="Z35" s="31" t="str">
        <f ca="1">LOOKUP(I35,[1]Paramètres!$A$1:$A$20,[1]Paramètres!$C$1:$C$21)</f>
        <v>-11</v>
      </c>
      <c r="AA35" s="77" t="s">
        <v>34</v>
      </c>
      <c r="AB35" s="51"/>
      <c r="AC35" s="38"/>
      <c r="AD35" s="38" t="str">
        <f>IF(ISNA(VLOOKUP(D35,'[1]Liste en forme Filles'!$C:$C,1,FALSE)),"","*")</f>
        <v>*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8" s="78" customFormat="1" x14ac:dyDescent="0.35">
      <c r="A36" s="24">
        <v>4</v>
      </c>
      <c r="B36" s="25" t="s">
        <v>689</v>
      </c>
      <c r="C36" s="25" t="s">
        <v>687</v>
      </c>
      <c r="D36" s="26" t="s">
        <v>690</v>
      </c>
      <c r="E36" s="27" t="s">
        <v>103</v>
      </c>
      <c r="F36" s="28">
        <v>525</v>
      </c>
      <c r="G36" s="29">
        <v>39260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76">
        <f>LOOKUP(YEAR(G36)-[1]Paramètres!$E$1,[1]Paramètres!$A$1:$A$20)</f>
        <v>-10</v>
      </c>
      <c r="J36" s="76" t="str">
        <f>LOOKUP(I36,[1]Paramètres!$A$1:$B$20)</f>
        <v>B1</v>
      </c>
      <c r="K36" s="31">
        <f t="shared" si="10"/>
        <v>5</v>
      </c>
      <c r="L36" s="79" t="s">
        <v>163</v>
      </c>
      <c r="M36" s="79" t="s">
        <v>205</v>
      </c>
      <c r="N36" s="79" t="s">
        <v>195</v>
      </c>
      <c r="O36" s="79">
        <v>0</v>
      </c>
      <c r="P36" s="33" t="str">
        <f t="shared" si="11"/>
        <v>1F25G</v>
      </c>
      <c r="Q36" s="34">
        <f t="shared" si="12"/>
        <v>800000</v>
      </c>
      <c r="R36" s="34">
        <f t="shared" si="12"/>
        <v>150000</v>
      </c>
      <c r="S36" s="34">
        <f t="shared" si="12"/>
        <v>300000</v>
      </c>
      <c r="T36" s="34">
        <f t="shared" si="12"/>
        <v>0</v>
      </c>
      <c r="U36" s="34">
        <f t="shared" si="13"/>
        <v>1250000</v>
      </c>
      <c r="V36" s="35" t="str">
        <f t="shared" si="14"/>
        <v>1F</v>
      </c>
      <c r="W36" s="36">
        <f t="shared" si="15"/>
        <v>250000</v>
      </c>
      <c r="X36" s="35" t="str">
        <f t="shared" si="16"/>
        <v>1F25G</v>
      </c>
      <c r="Y36" s="36">
        <f t="shared" si="17"/>
        <v>0</v>
      </c>
      <c r="Z36" s="31" t="str">
        <f ca="1">LOOKUP(I36,[1]Paramètres!$A$1:$A$20,[1]Paramètres!$C$1:$C$21)</f>
        <v>-11</v>
      </c>
      <c r="AA36" s="77" t="s">
        <v>34</v>
      </c>
      <c r="AB36" s="51"/>
      <c r="AC36" s="38"/>
      <c r="AD36" s="38" t="str">
        <f>IF(ISNA(VLOOKUP(D36,'[1]Liste en forme Filles'!$C:$C,1,FALSE)),"","*")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8" s="78" customFormat="1" x14ac:dyDescent="0.35">
      <c r="A37" s="24">
        <v>5</v>
      </c>
      <c r="B37" s="25" t="s">
        <v>691</v>
      </c>
      <c r="C37" s="25" t="s">
        <v>692</v>
      </c>
      <c r="D37" s="26" t="s">
        <v>693</v>
      </c>
      <c r="E37" s="27" t="s">
        <v>103</v>
      </c>
      <c r="F37" s="28">
        <v>500</v>
      </c>
      <c r="G37" s="29">
        <v>38927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76">
        <f>LOOKUP(YEAR(G37)-[1]Paramètres!$E$1,[1]Paramètres!$A$1:$A$20)</f>
        <v>-11</v>
      </c>
      <c r="J37" s="76" t="str">
        <f>LOOKUP(I37,[1]Paramètres!$A$1:$B$20)</f>
        <v>B2</v>
      </c>
      <c r="K37" s="31">
        <f t="shared" si="10"/>
        <v>5</v>
      </c>
      <c r="L37" s="79" t="s">
        <v>249</v>
      </c>
      <c r="M37" s="79" t="s">
        <v>249</v>
      </c>
      <c r="N37" s="79" t="s">
        <v>205</v>
      </c>
      <c r="O37" s="79">
        <v>0</v>
      </c>
      <c r="P37" s="33" t="str">
        <f t="shared" si="11"/>
        <v>35G</v>
      </c>
      <c r="Q37" s="34">
        <f t="shared" si="12"/>
        <v>100000</v>
      </c>
      <c r="R37" s="34">
        <f t="shared" si="12"/>
        <v>100000</v>
      </c>
      <c r="S37" s="34">
        <f t="shared" si="12"/>
        <v>150000</v>
      </c>
      <c r="T37" s="34">
        <f t="shared" si="12"/>
        <v>0</v>
      </c>
      <c r="U37" s="34">
        <f t="shared" si="13"/>
        <v>350000</v>
      </c>
      <c r="V37" s="35" t="str">
        <f t="shared" si="14"/>
        <v>35G</v>
      </c>
      <c r="W37" s="36">
        <f t="shared" si="15"/>
        <v>0</v>
      </c>
      <c r="X37" s="35" t="str">
        <f t="shared" si="16"/>
        <v>35G</v>
      </c>
      <c r="Y37" s="36">
        <f t="shared" si="17"/>
        <v>0</v>
      </c>
      <c r="Z37" s="31" t="str">
        <f ca="1">LOOKUP(I37,[1]Paramètres!$A$1:$A$20,[1]Paramètres!$C$1:$C$21)</f>
        <v>-11</v>
      </c>
      <c r="AA37" s="14" t="s">
        <v>34</v>
      </c>
      <c r="AB37" s="51"/>
      <c r="AC37" s="38"/>
      <c r="AD37" s="38" t="str">
        <f>IF(ISNA(VLOOKUP(D37,'[1]Liste en forme Filles'!$C:$C,1,FALSE)),"","*")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8" s="78" customFormat="1" x14ac:dyDescent="0.35">
      <c r="A38" s="24">
        <v>6</v>
      </c>
      <c r="B38" s="25" t="s">
        <v>689</v>
      </c>
      <c r="C38" s="25" t="s">
        <v>694</v>
      </c>
      <c r="D38" s="26" t="s">
        <v>695</v>
      </c>
      <c r="E38" s="27" t="s">
        <v>342</v>
      </c>
      <c r="F38" s="28">
        <v>500</v>
      </c>
      <c r="G38" s="29">
        <v>39228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76">
        <f>LOOKUP(YEAR(G38)-[1]Paramètres!$E$1,[1]Paramètres!$A$1:$A$20)</f>
        <v>-10</v>
      </c>
      <c r="J38" s="76" t="str">
        <f>LOOKUP(I38,[1]Paramètres!$A$1:$B$20)</f>
        <v>B1</v>
      </c>
      <c r="K38" s="76">
        <f t="shared" si="10"/>
        <v>5</v>
      </c>
      <c r="L38" s="79" t="s">
        <v>149</v>
      </c>
      <c r="M38" s="79" t="s">
        <v>181</v>
      </c>
      <c r="N38" s="79" t="s">
        <v>224</v>
      </c>
      <c r="O38" s="79" t="s">
        <v>249</v>
      </c>
      <c r="P38" s="76" t="str">
        <f t="shared" si="11"/>
        <v>18G</v>
      </c>
      <c r="Q38" s="83">
        <f t="shared" si="12"/>
        <v>0</v>
      </c>
      <c r="R38" s="83">
        <f t="shared" si="12"/>
        <v>10000</v>
      </c>
      <c r="S38" s="83">
        <f t="shared" si="12"/>
        <v>70000</v>
      </c>
      <c r="T38" s="83">
        <f t="shared" si="12"/>
        <v>100000</v>
      </c>
      <c r="U38" s="83">
        <f t="shared" si="13"/>
        <v>180000</v>
      </c>
      <c r="V38" s="84" t="str">
        <f t="shared" si="14"/>
        <v>18G</v>
      </c>
      <c r="W38" s="85">
        <f t="shared" si="15"/>
        <v>0</v>
      </c>
      <c r="X38" s="84" t="str">
        <f t="shared" si="16"/>
        <v>18G</v>
      </c>
      <c r="Y38" s="85">
        <f t="shared" si="17"/>
        <v>0</v>
      </c>
      <c r="Z38" s="31" t="str">
        <f ca="1">LOOKUP(I38,[1]Paramètres!$A$1:$A$20,[1]Paramètres!$C$1:$C$21)</f>
        <v>-11</v>
      </c>
      <c r="AA38" s="14" t="s">
        <v>34</v>
      </c>
      <c r="AB38" s="47"/>
      <c r="AC38" s="38"/>
      <c r="AD38" s="38" t="str">
        <f>IF(ISNA(VLOOKUP(D38,'[1]Liste en forme Filles'!$C:$C,1,FALSE)),"","*")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8" ht="17.25" thickBot="1" x14ac:dyDescent="0.4"/>
    <row r="40" spans="1:48" ht="17.25" thickBot="1" x14ac:dyDescent="0.4">
      <c r="C40" s="71" t="s">
        <v>486</v>
      </c>
    </row>
    <row r="42" spans="1:48" s="23" customFormat="1" x14ac:dyDescent="0.35">
      <c r="A42" s="12"/>
      <c r="B42" s="13" t="s">
        <v>3</v>
      </c>
      <c r="C42" s="14" t="s">
        <v>4</v>
      </c>
      <c r="D42" s="15" t="s">
        <v>5</v>
      </c>
      <c r="E42" s="16" t="s">
        <v>6</v>
      </c>
      <c r="F42" s="14" t="s">
        <v>7</v>
      </c>
      <c r="G42" s="14" t="s">
        <v>8</v>
      </c>
      <c r="H42" s="16" t="s">
        <v>9</v>
      </c>
      <c r="I42" s="14" t="s">
        <v>10</v>
      </c>
      <c r="J42" s="14" t="s">
        <v>11</v>
      </c>
      <c r="K42" s="14" t="s">
        <v>12</v>
      </c>
      <c r="L42" s="13" t="s">
        <v>13</v>
      </c>
      <c r="M42" s="14" t="s">
        <v>14</v>
      </c>
      <c r="N42" s="17" t="s">
        <v>15</v>
      </c>
      <c r="O42" s="17" t="s">
        <v>16</v>
      </c>
      <c r="P42" s="14" t="s">
        <v>17</v>
      </c>
      <c r="Q42" s="18" t="s">
        <v>18</v>
      </c>
      <c r="R42" s="19" t="s">
        <v>19</v>
      </c>
      <c r="S42" s="20" t="s">
        <v>20</v>
      </c>
      <c r="T42" s="21" t="s">
        <v>21</v>
      </c>
      <c r="U42" s="21" t="s">
        <v>22</v>
      </c>
      <c r="V42" s="21"/>
      <c r="W42" s="21"/>
      <c r="X42" s="21"/>
      <c r="Y42" s="21"/>
      <c r="Z42" s="22" t="s">
        <v>23</v>
      </c>
      <c r="AA42" s="14" t="s">
        <v>24</v>
      </c>
      <c r="AB42" s="14" t="s">
        <v>25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s="78" customFormat="1" x14ac:dyDescent="0.35">
      <c r="A43" s="24">
        <v>1</v>
      </c>
      <c r="B43" s="25" t="s">
        <v>696</v>
      </c>
      <c r="C43" s="25" t="s">
        <v>697</v>
      </c>
      <c r="D43" s="26" t="s">
        <v>698</v>
      </c>
      <c r="E43" s="27" t="s">
        <v>79</v>
      </c>
      <c r="F43" s="28">
        <v>500</v>
      </c>
      <c r="G43" s="29">
        <v>39671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76">
        <f>LOOKUP(YEAR(G43)-[1]Paramètres!$E$1,[1]Paramètres!$A$1:$A$20)</f>
        <v>-9</v>
      </c>
      <c r="J43" s="76" t="str">
        <f>LOOKUP(I43,[1]Paramètres!$A$1:$B$20)</f>
        <v>P</v>
      </c>
      <c r="K43" s="31">
        <f>INT(F43/100)</f>
        <v>5</v>
      </c>
      <c r="L43" s="79" t="s">
        <v>199</v>
      </c>
      <c r="M43" s="79">
        <v>0</v>
      </c>
      <c r="N43" s="79">
        <v>0</v>
      </c>
      <c r="O43" s="79" t="s">
        <v>195</v>
      </c>
      <c r="P43" s="33" t="str">
        <f>IF(Y43&gt;0,CONCATENATE(X43,INT(Y43/POWER(10,INT(LOG10(Y43)/2)*2)),CHAR(73-INT(LOG10(Y43)/2))),X43)</f>
        <v>50G</v>
      </c>
      <c r="Q43" s="34">
        <f t="shared" ref="Q43:T46" si="18">POWER(10,(73-CODE(IF(OR(L43=0,L43="",L43="Ni"),"Z",RIGHT(UPPER(L43)))))*2)*IF(OR(L43=0,L43="",L43="Ni"),0,VALUE(LEFT(L43,LEN(L43)-1)))</f>
        <v>200000</v>
      </c>
      <c r="R43" s="34">
        <f t="shared" si="18"/>
        <v>0</v>
      </c>
      <c r="S43" s="34">
        <f t="shared" si="18"/>
        <v>0</v>
      </c>
      <c r="T43" s="34">
        <f t="shared" si="18"/>
        <v>300000</v>
      </c>
      <c r="U43" s="34">
        <f>Q43+R43+S43+T43</f>
        <v>500000</v>
      </c>
      <c r="V43" s="35" t="str">
        <f>IF(U43&gt;0,CONCATENATE(INT(U43/POWER(10,INT(MIN(LOG10(U43),16)/2)*2)),CHAR(73-INT(MIN(LOG10(U43),16)/2))),"0")</f>
        <v>50G</v>
      </c>
      <c r="W43" s="36">
        <f>IF(U43&gt;0,U43-INT(U43/POWER(10,INT(MIN(LOG10(U43),16)/2)*2))*POWER(10,INT(MIN(LOG10(U43),16)/2)*2),0)</f>
        <v>0</v>
      </c>
      <c r="X43" s="35" t="str">
        <f>IF(W43&gt;0,CONCATENATE(V43,INT(W43/POWER(10,INT(LOG10(W43)/2)*2)),CHAR(73-INT(LOG10(W43)/2))),V43)</f>
        <v>50G</v>
      </c>
      <c r="Y43" s="36">
        <f>IF(W43&gt;0,W43-INT(W43/POWER(10,INT(LOG10(W43)/2)*2))*POWER(10,INT(LOG10(W43)/2)*2),0)</f>
        <v>0</v>
      </c>
      <c r="Z43" s="31" t="str">
        <f ca="1">LOOKUP(I43,[1]Paramètres!$A$1:$A$20,[1]Paramètres!$C$1:$C$21)</f>
        <v>-9</v>
      </c>
      <c r="AA43" s="14" t="s">
        <v>34</v>
      </c>
      <c r="AB43" s="37"/>
      <c r="AC43" s="38"/>
      <c r="AD43" s="38" t="str">
        <f>IF(ISNA(VLOOKUP(D43,'[1]Liste en forme Filles'!$C:$C,1,FALSE)),"","*")</f>
        <v>*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8" s="78" customFormat="1" x14ac:dyDescent="0.35">
      <c r="A44" s="24">
        <v>2</v>
      </c>
      <c r="B44" s="25" t="s">
        <v>699</v>
      </c>
      <c r="C44" s="25" t="s">
        <v>58</v>
      </c>
      <c r="D44" s="26" t="s">
        <v>700</v>
      </c>
      <c r="E44" s="27" t="s">
        <v>38</v>
      </c>
      <c r="F44" s="28">
        <v>500</v>
      </c>
      <c r="G44" s="29">
        <v>40364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76">
        <f>LOOKUP(YEAR(G44)-[1]Paramètres!$E$1,[1]Paramètres!$A$1:$A$20)</f>
        <v>-9</v>
      </c>
      <c r="J44" s="76" t="str">
        <f>LOOKUP(I44,[1]Paramètres!$A$1:$B$20)</f>
        <v>P</v>
      </c>
      <c r="K44" s="31">
        <f>INT(F44/100)</f>
        <v>5</v>
      </c>
      <c r="L44" s="79" t="s">
        <v>228</v>
      </c>
      <c r="M44" s="79" t="s">
        <v>533</v>
      </c>
      <c r="N44" s="79" t="s">
        <v>253</v>
      </c>
      <c r="O44" s="79" t="s">
        <v>205</v>
      </c>
      <c r="P44" s="33" t="str">
        <f>IF(Y44&gt;0,CONCATENATE(X44,INT(Y44/POWER(10,INT(LOG10(Y44)/2)*2)),CHAR(73-INT(LOG10(Y44)/2))),X44)</f>
        <v>21G25H</v>
      </c>
      <c r="Q44" s="34">
        <f t="shared" si="18"/>
        <v>50000</v>
      </c>
      <c r="R44" s="34">
        <f t="shared" si="18"/>
        <v>7500</v>
      </c>
      <c r="S44" s="34">
        <f t="shared" si="18"/>
        <v>5000</v>
      </c>
      <c r="T44" s="34">
        <f t="shared" si="18"/>
        <v>150000</v>
      </c>
      <c r="U44" s="34">
        <f>Q44+R44+S44+T44</f>
        <v>212500</v>
      </c>
      <c r="V44" s="35" t="str">
        <f>IF(U44&gt;0,CONCATENATE(INT(U44/POWER(10,INT(MIN(LOG10(U44),16)/2)*2)),CHAR(73-INT(MIN(LOG10(U44),16)/2))),"0")</f>
        <v>21G</v>
      </c>
      <c r="W44" s="36">
        <f>IF(U44&gt;0,U44-INT(U44/POWER(10,INT(MIN(LOG10(U44),16)/2)*2))*POWER(10,INT(MIN(LOG10(U44),16)/2)*2),0)</f>
        <v>2500</v>
      </c>
      <c r="X44" s="35" t="str">
        <f>IF(W44&gt;0,CONCATENATE(V44,INT(W44/POWER(10,INT(LOG10(W44)/2)*2)),CHAR(73-INT(LOG10(W44)/2))),V44)</f>
        <v>21G25H</v>
      </c>
      <c r="Y44" s="36">
        <f>IF(W44&gt;0,W44-INT(W44/POWER(10,INT(LOG10(W44)/2)*2))*POWER(10,INT(LOG10(W44)/2)*2),0)</f>
        <v>0</v>
      </c>
      <c r="Z44" s="31" t="str">
        <f ca="1">LOOKUP(I44,[1]Paramètres!$A$1:$A$20,[1]Paramètres!$C$1:$C$21)</f>
        <v>-9</v>
      </c>
      <c r="AA44" s="14" t="s">
        <v>34</v>
      </c>
      <c r="AB44" s="37"/>
      <c r="AC44" s="38"/>
      <c r="AD44" s="38" t="str">
        <f>IF(ISNA(VLOOKUP(D44,'[1]Liste en forme Filles'!$C:$C,1,FALSE)),"","*")</f>
        <v>*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8" s="78" customFormat="1" x14ac:dyDescent="0.35">
      <c r="A45" s="24">
        <v>3</v>
      </c>
      <c r="B45" s="25" t="s">
        <v>701</v>
      </c>
      <c r="C45" s="25" t="s">
        <v>702</v>
      </c>
      <c r="D45" s="26" t="s">
        <v>703</v>
      </c>
      <c r="E45" s="27" t="s">
        <v>247</v>
      </c>
      <c r="F45" s="28">
        <v>500</v>
      </c>
      <c r="G45" s="29">
        <v>40027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76">
        <f>LOOKUP(YEAR(G45)-[1]Paramètres!$E$1,[1]Paramètres!$A$1:$A$20)</f>
        <v>-9</v>
      </c>
      <c r="J45" s="31" t="str">
        <f>LOOKUP(I45,[1]Paramètres!$A$1:$B$20)</f>
        <v>P</v>
      </c>
      <c r="K45" s="31">
        <f>INT(F45/100)</f>
        <v>5</v>
      </c>
      <c r="L45" s="79" t="s">
        <v>149</v>
      </c>
      <c r="M45" s="79" t="s">
        <v>181</v>
      </c>
      <c r="N45" s="79" t="s">
        <v>181</v>
      </c>
      <c r="O45" s="79" t="s">
        <v>533</v>
      </c>
      <c r="P45" s="33" t="str">
        <f>IF(Y45&gt;0,CONCATENATE(X45,INT(Y45/POWER(10,INT(LOG10(Y45)/2)*2)),CHAR(73-INT(LOG10(Y45)/2))),X45)</f>
        <v>2G75H</v>
      </c>
      <c r="Q45" s="34">
        <f t="shared" si="18"/>
        <v>0</v>
      </c>
      <c r="R45" s="34">
        <f t="shared" si="18"/>
        <v>10000</v>
      </c>
      <c r="S45" s="34">
        <f t="shared" si="18"/>
        <v>10000</v>
      </c>
      <c r="T45" s="34">
        <f t="shared" si="18"/>
        <v>7500</v>
      </c>
      <c r="U45" s="34">
        <f>Q45+R45+S45+T45</f>
        <v>27500</v>
      </c>
      <c r="V45" s="35" t="str">
        <f>IF(U45&gt;0,CONCATENATE(INT(U45/POWER(10,INT(MIN(LOG10(U45),16)/2)*2)),CHAR(73-INT(MIN(LOG10(U45),16)/2))),"0")</f>
        <v>2G</v>
      </c>
      <c r="W45" s="36">
        <f>IF(U45&gt;0,U45-INT(U45/POWER(10,INT(MIN(LOG10(U45),16)/2)*2))*POWER(10,INT(MIN(LOG10(U45),16)/2)*2),0)</f>
        <v>7500</v>
      </c>
      <c r="X45" s="35" t="str">
        <f>IF(W45&gt;0,CONCATENATE(V45,INT(W45/POWER(10,INT(LOG10(W45)/2)*2)),CHAR(73-INT(LOG10(W45)/2))),V45)</f>
        <v>2G75H</v>
      </c>
      <c r="Y45" s="36">
        <f>IF(W45&gt;0,W45-INT(W45/POWER(10,INT(LOG10(W45)/2)*2))*POWER(10,INT(LOG10(W45)/2)*2),0)</f>
        <v>0</v>
      </c>
      <c r="Z45" s="31" t="str">
        <f ca="1">LOOKUP(I45,[1]Paramètres!$A$1:$A$20,[1]Paramètres!$C$1:$C$21)</f>
        <v>-9</v>
      </c>
      <c r="AA45" s="14" t="s">
        <v>34</v>
      </c>
      <c r="AB45" s="37"/>
      <c r="AC45" s="38"/>
      <c r="AD45" s="38" t="str">
        <f>IF(ISNA(VLOOKUP(D45,'[1]Liste en forme Filles'!$C:$C,1,FALSE)),"","*")</f>
        <v>*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8" s="78" customFormat="1" x14ac:dyDescent="0.35">
      <c r="A46" s="24">
        <v>4</v>
      </c>
      <c r="B46" s="25" t="s">
        <v>704</v>
      </c>
      <c r="C46" s="25" t="s">
        <v>705</v>
      </c>
      <c r="D46" s="26" t="s">
        <v>706</v>
      </c>
      <c r="E46" s="27" t="s">
        <v>79</v>
      </c>
      <c r="F46" s="28">
        <v>500</v>
      </c>
      <c r="G46" s="29">
        <v>40010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76">
        <f>LOOKUP(YEAR(G46)-[1]Paramètres!$E$1,[1]Paramètres!$A$1:$A$20)</f>
        <v>-9</v>
      </c>
      <c r="J46" s="76" t="str">
        <f>LOOKUP(I46,[1]Paramètres!$A$1:$B$20)</f>
        <v>P</v>
      </c>
      <c r="K46" s="31">
        <f>INT(F46/100)</f>
        <v>5</v>
      </c>
      <c r="L46" s="79" t="s">
        <v>181</v>
      </c>
      <c r="M46" s="79">
        <v>0</v>
      </c>
      <c r="N46" s="79" t="s">
        <v>533</v>
      </c>
      <c r="O46" s="79" t="s">
        <v>181</v>
      </c>
      <c r="P46" s="33" t="str">
        <f>IF(Y46&gt;0,CONCATENATE(X46,INT(Y46/POWER(10,INT(LOG10(Y46)/2)*2)),CHAR(73-INT(LOG10(Y46)/2))),X46)</f>
        <v>2G75H</v>
      </c>
      <c r="Q46" s="34">
        <f t="shared" si="18"/>
        <v>10000</v>
      </c>
      <c r="R46" s="34">
        <f t="shared" si="18"/>
        <v>0</v>
      </c>
      <c r="S46" s="34">
        <f t="shared" si="18"/>
        <v>7500</v>
      </c>
      <c r="T46" s="34">
        <f t="shared" si="18"/>
        <v>10000</v>
      </c>
      <c r="U46" s="34">
        <f>Q46+R46+S46+T46</f>
        <v>27500</v>
      </c>
      <c r="V46" s="35" t="str">
        <f>IF(U46&gt;0,CONCATENATE(INT(U46/POWER(10,INT(MIN(LOG10(U46),16)/2)*2)),CHAR(73-INT(MIN(LOG10(U46),16)/2))),"0")</f>
        <v>2G</v>
      </c>
      <c r="W46" s="36">
        <f>IF(U46&gt;0,U46-INT(U46/POWER(10,INT(MIN(LOG10(U46),16)/2)*2))*POWER(10,INT(MIN(LOG10(U46),16)/2)*2),0)</f>
        <v>7500</v>
      </c>
      <c r="X46" s="35" t="str">
        <f>IF(W46&gt;0,CONCATENATE(V46,INT(W46/POWER(10,INT(LOG10(W46)/2)*2)),CHAR(73-INT(LOG10(W46)/2))),V46)</f>
        <v>2G75H</v>
      </c>
      <c r="Y46" s="36">
        <f>IF(W46&gt;0,W46-INT(W46/POWER(10,INT(LOG10(W46)/2)*2))*POWER(10,INT(LOG10(W46)/2)*2),0)</f>
        <v>0</v>
      </c>
      <c r="Z46" s="31" t="str">
        <f ca="1">LOOKUP(I46,[1]Paramètres!$A$1:$A$20,[1]Paramètres!$C$1:$C$21)</f>
        <v>-9</v>
      </c>
      <c r="AA46" s="14" t="s">
        <v>34</v>
      </c>
      <c r="AB46" s="47"/>
      <c r="AC46" s="38"/>
      <c r="AD46" s="38" t="str">
        <f>IF(ISNA(VLOOKUP(D46,'[1]Liste en forme Filles'!$C:$C,1,FALSE)),"","*")</f>
        <v>*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Garçons -15</vt:lpstr>
      <vt:lpstr>Garçons -13</vt:lpstr>
      <vt:lpstr>Garçons -11</vt:lpstr>
      <vt:lpstr>Garçons -9</vt:lpstr>
      <vt:lpstr>Filles Toutes 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2017-04-25T15:16:30Z</dcterms:created>
  <dcterms:modified xsi:type="dcterms:W3CDTF">2017-04-25T15:26:15Z</dcterms:modified>
</cp:coreProperties>
</file>