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ques\AppData\Local\Microsoft\Windows\INetCache\Content.Outlook\8AQEPOH6\"/>
    </mc:Choice>
  </mc:AlternateContent>
  <bookViews>
    <workbookView xWindow="0" yWindow="0" windowWidth="28800" windowHeight="13710"/>
  </bookViews>
  <sheets>
    <sheet name="Seniors Messieurs" sheetId="1" r:id="rId1"/>
    <sheet name="Garçons -18" sheetId="2" r:id="rId2"/>
    <sheet name="Filles Toutes catégories" sheetId="3" r:id="rId3"/>
    <sheet name="Garçons" sheetId="4" state="hidden" r:id="rId4"/>
    <sheet name="Filles" sheetId="5" state="hidden" r:id="rId5"/>
  </sheets>
  <externalReferences>
    <externalReference r:id="rId6"/>
  </externalReferences>
  <definedNames>
    <definedName name="_xlnm._FilterDatabase" localSheetId="3" hidden="1">Garçons!$B$1:$AB$353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" i="5" l="1"/>
  <c r="AD28" i="5"/>
  <c r="U28" i="5"/>
  <c r="W28" i="5" s="1"/>
  <c r="T28" i="5"/>
  <c r="S28" i="5"/>
  <c r="R28" i="5"/>
  <c r="Q28" i="5"/>
  <c r="K28" i="5"/>
  <c r="I28" i="5"/>
  <c r="Z28" i="5" s="1"/>
  <c r="H28" i="5"/>
  <c r="AD27" i="5"/>
  <c r="U27" i="5"/>
  <c r="W27" i="5" s="1"/>
  <c r="T27" i="5"/>
  <c r="S27" i="5"/>
  <c r="R27" i="5"/>
  <c r="Q27" i="5"/>
  <c r="K27" i="5"/>
  <c r="I27" i="5"/>
  <c r="Z27" i="5" s="1"/>
  <c r="H27" i="5"/>
  <c r="AD26" i="5"/>
  <c r="U26" i="5"/>
  <c r="W26" i="5" s="1"/>
  <c r="T26" i="5"/>
  <c r="S26" i="5"/>
  <c r="R26" i="5"/>
  <c r="Q26" i="5"/>
  <c r="K26" i="5"/>
  <c r="I26" i="5"/>
  <c r="Z26" i="5" s="1"/>
  <c r="H26" i="5"/>
  <c r="AD25" i="5"/>
  <c r="U25" i="5"/>
  <c r="W25" i="5" s="1"/>
  <c r="T25" i="5"/>
  <c r="S25" i="5"/>
  <c r="R25" i="5"/>
  <c r="Q25" i="5"/>
  <c r="K25" i="5"/>
  <c r="I25" i="5"/>
  <c r="Z25" i="5" s="1"/>
  <c r="H25" i="5"/>
  <c r="AD24" i="5"/>
  <c r="U24" i="5"/>
  <c r="W24" i="5" s="1"/>
  <c r="T24" i="5"/>
  <c r="S24" i="5"/>
  <c r="R24" i="5"/>
  <c r="Q24" i="5"/>
  <c r="K24" i="5"/>
  <c r="I24" i="5"/>
  <c r="Z24" i="5" s="1"/>
  <c r="H24" i="5"/>
  <c r="AD23" i="5"/>
  <c r="T23" i="5"/>
  <c r="U23" i="5" s="1"/>
  <c r="S23" i="5"/>
  <c r="R23" i="5"/>
  <c r="Q23" i="5"/>
  <c r="K23" i="5"/>
  <c r="I23" i="5"/>
  <c r="Z23" i="5" s="1"/>
  <c r="H23" i="5"/>
  <c r="AD22" i="5"/>
  <c r="T22" i="5"/>
  <c r="U22" i="5" s="1"/>
  <c r="S22" i="5"/>
  <c r="R22" i="5"/>
  <c r="Q22" i="5"/>
  <c r="K22" i="5"/>
  <c r="I22" i="5"/>
  <c r="Z22" i="5" s="1"/>
  <c r="H22" i="5"/>
  <c r="AD21" i="5"/>
  <c r="T21" i="5"/>
  <c r="U21" i="5" s="1"/>
  <c r="S21" i="5"/>
  <c r="R21" i="5"/>
  <c r="Q21" i="5"/>
  <c r="K21" i="5"/>
  <c r="I21" i="5"/>
  <c r="Z21" i="5" s="1"/>
  <c r="H21" i="5"/>
  <c r="AD20" i="5"/>
  <c r="T20" i="5"/>
  <c r="U20" i="5" s="1"/>
  <c r="S20" i="5"/>
  <c r="R20" i="5"/>
  <c r="Q20" i="5"/>
  <c r="K20" i="5"/>
  <c r="I20" i="5"/>
  <c r="Z20" i="5" s="1"/>
  <c r="H20" i="5"/>
  <c r="AD19" i="5"/>
  <c r="T19" i="5"/>
  <c r="U19" i="5" s="1"/>
  <c r="S19" i="5"/>
  <c r="R19" i="5"/>
  <c r="Q19" i="5"/>
  <c r="K19" i="5"/>
  <c r="I19" i="5"/>
  <c r="Z19" i="5" s="1"/>
  <c r="H19" i="5"/>
  <c r="AD18" i="5"/>
  <c r="T18" i="5"/>
  <c r="U18" i="5" s="1"/>
  <c r="S18" i="5"/>
  <c r="R18" i="5"/>
  <c r="Q18" i="5"/>
  <c r="K18" i="5"/>
  <c r="I18" i="5"/>
  <c r="Z18" i="5" s="1"/>
  <c r="H18" i="5"/>
  <c r="AD17" i="5"/>
  <c r="T17" i="5"/>
  <c r="U17" i="5" s="1"/>
  <c r="S17" i="5"/>
  <c r="R17" i="5"/>
  <c r="Q17" i="5"/>
  <c r="K17" i="5"/>
  <c r="I17" i="5"/>
  <c r="Z17" i="5" s="1"/>
  <c r="H17" i="5"/>
  <c r="AD16" i="5"/>
  <c r="T16" i="5"/>
  <c r="U16" i="5" s="1"/>
  <c r="S16" i="5"/>
  <c r="R16" i="5"/>
  <c r="Q16" i="5"/>
  <c r="K16" i="5"/>
  <c r="I16" i="5"/>
  <c r="Z16" i="5" s="1"/>
  <c r="H16" i="5"/>
  <c r="AD15" i="5"/>
  <c r="T15" i="5"/>
  <c r="S15" i="5"/>
  <c r="U15" i="5" s="1"/>
  <c r="R15" i="5"/>
  <c r="Q15" i="5"/>
  <c r="K15" i="5"/>
  <c r="I15" i="5"/>
  <c r="Z15" i="5" s="1"/>
  <c r="H15" i="5"/>
  <c r="AD14" i="5"/>
  <c r="T14" i="5"/>
  <c r="S14" i="5"/>
  <c r="U14" i="5" s="1"/>
  <c r="R14" i="5"/>
  <c r="Q14" i="5"/>
  <c r="K14" i="5"/>
  <c r="I14" i="5"/>
  <c r="Z14" i="5" s="1"/>
  <c r="H14" i="5"/>
  <c r="AD13" i="5"/>
  <c r="T13" i="5"/>
  <c r="S13" i="5"/>
  <c r="U13" i="5" s="1"/>
  <c r="R13" i="5"/>
  <c r="Q13" i="5"/>
  <c r="K13" i="5"/>
  <c r="I13" i="5"/>
  <c r="Z13" i="5" s="1"/>
  <c r="H13" i="5"/>
  <c r="AD12" i="5"/>
  <c r="T12" i="5"/>
  <c r="S12" i="5"/>
  <c r="U12" i="5" s="1"/>
  <c r="R12" i="5"/>
  <c r="Q12" i="5"/>
  <c r="K12" i="5"/>
  <c r="I12" i="5"/>
  <c r="Z12" i="5" s="1"/>
  <c r="H12" i="5"/>
  <c r="AD11" i="5"/>
  <c r="T11" i="5"/>
  <c r="S11" i="5"/>
  <c r="U11" i="5" s="1"/>
  <c r="R11" i="5"/>
  <c r="Q11" i="5"/>
  <c r="K11" i="5"/>
  <c r="I11" i="5"/>
  <c r="Z11" i="5" s="1"/>
  <c r="H11" i="5"/>
  <c r="AD10" i="5"/>
  <c r="T10" i="5"/>
  <c r="S10" i="5"/>
  <c r="U10" i="5" s="1"/>
  <c r="R10" i="5"/>
  <c r="Q10" i="5"/>
  <c r="K10" i="5"/>
  <c r="I10" i="5"/>
  <c r="Z10" i="5" s="1"/>
  <c r="H10" i="5"/>
  <c r="AD9" i="5"/>
  <c r="T9" i="5"/>
  <c r="S9" i="5"/>
  <c r="U9" i="5" s="1"/>
  <c r="R9" i="5"/>
  <c r="Q9" i="5"/>
  <c r="K9" i="5"/>
  <c r="I9" i="5"/>
  <c r="Z9" i="5" s="1"/>
  <c r="H9" i="5"/>
  <c r="AD8" i="5"/>
  <c r="T8" i="5"/>
  <c r="S8" i="5"/>
  <c r="U8" i="5" s="1"/>
  <c r="R8" i="5"/>
  <c r="Q8" i="5"/>
  <c r="K8" i="5"/>
  <c r="I8" i="5"/>
  <c r="Z8" i="5" s="1"/>
  <c r="H8" i="5"/>
  <c r="AD7" i="5"/>
  <c r="T7" i="5"/>
  <c r="S7" i="5"/>
  <c r="U7" i="5" s="1"/>
  <c r="R7" i="5"/>
  <c r="Q7" i="5"/>
  <c r="K7" i="5"/>
  <c r="I7" i="5"/>
  <c r="Z7" i="5" s="1"/>
  <c r="H7" i="5"/>
  <c r="AD6" i="5"/>
  <c r="T6" i="5"/>
  <c r="S6" i="5"/>
  <c r="U6" i="5" s="1"/>
  <c r="R6" i="5"/>
  <c r="Q6" i="5"/>
  <c r="K6" i="5"/>
  <c r="I6" i="5"/>
  <c r="Z6" i="5" s="1"/>
  <c r="H6" i="5"/>
  <c r="AD5" i="5"/>
  <c r="T5" i="5"/>
  <c r="S5" i="5"/>
  <c r="U5" i="5" s="1"/>
  <c r="R5" i="5"/>
  <c r="Q5" i="5"/>
  <c r="K5" i="5"/>
  <c r="I5" i="5"/>
  <c r="Z5" i="5" s="1"/>
  <c r="H5" i="5"/>
  <c r="AD4" i="5"/>
  <c r="T4" i="5"/>
  <c r="S4" i="5"/>
  <c r="U4" i="5" s="1"/>
  <c r="R4" i="5"/>
  <c r="Q4" i="5"/>
  <c r="K4" i="5"/>
  <c r="I4" i="5"/>
  <c r="Z4" i="5" s="1"/>
  <c r="H4" i="5"/>
  <c r="AD3" i="5"/>
  <c r="T3" i="5"/>
  <c r="S3" i="5"/>
  <c r="U3" i="5" s="1"/>
  <c r="R3" i="5"/>
  <c r="Q3" i="5"/>
  <c r="K3" i="5"/>
  <c r="I3" i="5"/>
  <c r="Z3" i="5" s="1"/>
  <c r="H3" i="5"/>
  <c r="AD2" i="5"/>
  <c r="T2" i="5"/>
  <c r="S2" i="5"/>
  <c r="U2" i="5" s="1"/>
  <c r="R2" i="5"/>
  <c r="Q2" i="5"/>
  <c r="K2" i="5"/>
  <c r="I2" i="5"/>
  <c r="Z2" i="5" s="1"/>
  <c r="H2" i="5"/>
  <c r="AA355" i="4"/>
  <c r="AD353" i="4"/>
  <c r="T353" i="4"/>
  <c r="S353" i="4"/>
  <c r="U353" i="4" s="1"/>
  <c r="R353" i="4"/>
  <c r="Q353" i="4"/>
  <c r="K353" i="4"/>
  <c r="I353" i="4"/>
  <c r="H353" i="4"/>
  <c r="AD352" i="4"/>
  <c r="T352" i="4"/>
  <c r="S352" i="4"/>
  <c r="U352" i="4" s="1"/>
  <c r="R352" i="4"/>
  <c r="Q352" i="4"/>
  <c r="K352" i="4"/>
  <c r="I352" i="4"/>
  <c r="H352" i="4"/>
  <c r="AD351" i="4"/>
  <c r="T351" i="4"/>
  <c r="U351" i="4" s="1"/>
  <c r="S351" i="4"/>
  <c r="R351" i="4"/>
  <c r="Q351" i="4"/>
  <c r="K351" i="4"/>
  <c r="I351" i="4"/>
  <c r="H351" i="4"/>
  <c r="AD350" i="4"/>
  <c r="T350" i="4"/>
  <c r="S350" i="4"/>
  <c r="R350" i="4"/>
  <c r="Q350" i="4"/>
  <c r="U350" i="4" s="1"/>
  <c r="K350" i="4"/>
  <c r="I350" i="4"/>
  <c r="H350" i="4"/>
  <c r="AD349" i="4"/>
  <c r="T349" i="4"/>
  <c r="S349" i="4"/>
  <c r="R349" i="4"/>
  <c r="Q349" i="4"/>
  <c r="U349" i="4" s="1"/>
  <c r="K349" i="4"/>
  <c r="I349" i="4"/>
  <c r="J349" i="4" s="1"/>
  <c r="H349" i="4"/>
  <c r="AD348" i="4"/>
  <c r="T348" i="4"/>
  <c r="S348" i="4"/>
  <c r="R348" i="4"/>
  <c r="U348" i="4" s="1"/>
  <c r="Q348" i="4"/>
  <c r="K348" i="4"/>
  <c r="I348" i="4"/>
  <c r="J348" i="4" s="1"/>
  <c r="H348" i="4"/>
  <c r="AD347" i="4"/>
  <c r="U347" i="4"/>
  <c r="T347" i="4"/>
  <c r="S347" i="4"/>
  <c r="R347" i="4"/>
  <c r="Q347" i="4"/>
  <c r="K347" i="4"/>
  <c r="I347" i="4"/>
  <c r="J347" i="4" s="1"/>
  <c r="H347" i="4"/>
  <c r="AD346" i="4"/>
  <c r="T346" i="4"/>
  <c r="S346" i="4"/>
  <c r="R346" i="4"/>
  <c r="Q346" i="4"/>
  <c r="U346" i="4" s="1"/>
  <c r="K346" i="4"/>
  <c r="I346" i="4"/>
  <c r="J346" i="4" s="1"/>
  <c r="H346" i="4"/>
  <c r="AD345" i="4"/>
  <c r="T345" i="4"/>
  <c r="S345" i="4"/>
  <c r="U345" i="4" s="1"/>
  <c r="R345" i="4"/>
  <c r="Q345" i="4"/>
  <c r="K345" i="4"/>
  <c r="I345" i="4"/>
  <c r="J345" i="4" s="1"/>
  <c r="H345" i="4"/>
  <c r="AD344" i="4"/>
  <c r="T344" i="4"/>
  <c r="S344" i="4"/>
  <c r="R344" i="4"/>
  <c r="Q344" i="4"/>
  <c r="U344" i="4" s="1"/>
  <c r="K344" i="4"/>
  <c r="I344" i="4"/>
  <c r="J344" i="4" s="1"/>
  <c r="H344" i="4"/>
  <c r="AD343" i="4"/>
  <c r="T343" i="4"/>
  <c r="S343" i="4"/>
  <c r="R343" i="4"/>
  <c r="Q343" i="4"/>
  <c r="U343" i="4" s="1"/>
  <c r="K343" i="4"/>
  <c r="I343" i="4"/>
  <c r="J343" i="4" s="1"/>
  <c r="H343" i="4"/>
  <c r="AD342" i="4"/>
  <c r="T342" i="4"/>
  <c r="S342" i="4"/>
  <c r="R342" i="4"/>
  <c r="Q342" i="4"/>
  <c r="U342" i="4" s="1"/>
  <c r="K342" i="4"/>
  <c r="I342" i="4"/>
  <c r="J342" i="4" s="1"/>
  <c r="H342" i="4"/>
  <c r="AD341" i="4"/>
  <c r="T341" i="4"/>
  <c r="S341" i="4"/>
  <c r="R341" i="4"/>
  <c r="Q341" i="4"/>
  <c r="U341" i="4" s="1"/>
  <c r="K341" i="4"/>
  <c r="I341" i="4"/>
  <c r="J341" i="4" s="1"/>
  <c r="H341" i="4"/>
  <c r="AD340" i="4"/>
  <c r="T340" i="4"/>
  <c r="S340" i="4"/>
  <c r="R340" i="4"/>
  <c r="U340" i="4" s="1"/>
  <c r="Q340" i="4"/>
  <c r="K340" i="4"/>
  <c r="I340" i="4"/>
  <c r="J340" i="4" s="1"/>
  <c r="H340" i="4"/>
  <c r="AD339" i="4"/>
  <c r="U339" i="4"/>
  <c r="T339" i="4"/>
  <c r="S339" i="4"/>
  <c r="R339" i="4"/>
  <c r="Q339" i="4"/>
  <c r="K339" i="4"/>
  <c r="I339" i="4"/>
  <c r="J339" i="4" s="1"/>
  <c r="H339" i="4"/>
  <c r="AD338" i="4"/>
  <c r="T338" i="4"/>
  <c r="S338" i="4"/>
  <c r="R338" i="4"/>
  <c r="U338" i="4" s="1"/>
  <c r="Q338" i="4"/>
  <c r="K338" i="4"/>
  <c r="I338" i="4"/>
  <c r="J338" i="4" s="1"/>
  <c r="H338" i="4"/>
  <c r="AD337" i="4"/>
  <c r="T337" i="4"/>
  <c r="S337" i="4"/>
  <c r="U337" i="4" s="1"/>
  <c r="R337" i="4"/>
  <c r="Q337" i="4"/>
  <c r="K337" i="4"/>
  <c r="I337" i="4"/>
  <c r="J337" i="4" s="1"/>
  <c r="H337" i="4"/>
  <c r="AD336" i="4"/>
  <c r="T336" i="4"/>
  <c r="S336" i="4"/>
  <c r="R336" i="4"/>
  <c r="Q336" i="4"/>
  <c r="U336" i="4" s="1"/>
  <c r="K336" i="4"/>
  <c r="I336" i="4"/>
  <c r="J336" i="4" s="1"/>
  <c r="H336" i="4"/>
  <c r="AD335" i="4"/>
  <c r="T335" i="4"/>
  <c r="S335" i="4"/>
  <c r="R335" i="4"/>
  <c r="Q335" i="4"/>
  <c r="U335" i="4" s="1"/>
  <c r="K335" i="4"/>
  <c r="I335" i="4"/>
  <c r="J335" i="4" s="1"/>
  <c r="H335" i="4"/>
  <c r="AD334" i="4"/>
  <c r="T334" i="4"/>
  <c r="S334" i="4"/>
  <c r="R334" i="4"/>
  <c r="Q334" i="4"/>
  <c r="U334" i="4" s="1"/>
  <c r="K334" i="4"/>
  <c r="I334" i="4"/>
  <c r="J334" i="4" s="1"/>
  <c r="H334" i="4"/>
  <c r="AD333" i="4"/>
  <c r="T333" i="4"/>
  <c r="S333" i="4"/>
  <c r="R333" i="4"/>
  <c r="Q333" i="4"/>
  <c r="U333" i="4" s="1"/>
  <c r="K333" i="4"/>
  <c r="I333" i="4"/>
  <c r="J333" i="4" s="1"/>
  <c r="H333" i="4"/>
  <c r="AD332" i="4"/>
  <c r="T332" i="4"/>
  <c r="S332" i="4"/>
  <c r="R332" i="4"/>
  <c r="U332" i="4" s="1"/>
  <c r="Q332" i="4"/>
  <c r="K332" i="4"/>
  <c r="I332" i="4"/>
  <c r="J332" i="4" s="1"/>
  <c r="H332" i="4"/>
  <c r="AD331" i="4"/>
  <c r="U331" i="4"/>
  <c r="T331" i="4"/>
  <c r="S331" i="4"/>
  <c r="R331" i="4"/>
  <c r="Q331" i="4"/>
  <c r="K331" i="4"/>
  <c r="I331" i="4"/>
  <c r="J331" i="4" s="1"/>
  <c r="H331" i="4"/>
  <c r="AD330" i="4"/>
  <c r="T330" i="4"/>
  <c r="S330" i="4"/>
  <c r="R330" i="4"/>
  <c r="Q330" i="4"/>
  <c r="K330" i="4"/>
  <c r="I330" i="4"/>
  <c r="J330" i="4" s="1"/>
  <c r="H330" i="4"/>
  <c r="AD329" i="4"/>
  <c r="T329" i="4"/>
  <c r="S329" i="4"/>
  <c r="U329" i="4" s="1"/>
  <c r="R329" i="4"/>
  <c r="Q329" i="4"/>
  <c r="K329" i="4"/>
  <c r="I329" i="4"/>
  <c r="J329" i="4" s="1"/>
  <c r="H329" i="4"/>
  <c r="AD328" i="4"/>
  <c r="T328" i="4"/>
  <c r="S328" i="4"/>
  <c r="R328" i="4"/>
  <c r="Q328" i="4"/>
  <c r="U328" i="4" s="1"/>
  <c r="K328" i="4"/>
  <c r="I328" i="4"/>
  <c r="J328" i="4" s="1"/>
  <c r="H328" i="4"/>
  <c r="AD327" i="4"/>
  <c r="T327" i="4"/>
  <c r="S327" i="4"/>
  <c r="R327" i="4"/>
  <c r="Q327" i="4"/>
  <c r="U327" i="4" s="1"/>
  <c r="K327" i="4"/>
  <c r="I327" i="4"/>
  <c r="J327" i="4" s="1"/>
  <c r="H327" i="4"/>
  <c r="AD326" i="4"/>
  <c r="T326" i="4"/>
  <c r="S326" i="4"/>
  <c r="R326" i="4"/>
  <c r="Q326" i="4"/>
  <c r="K326" i="4"/>
  <c r="I326" i="4"/>
  <c r="J326" i="4" s="1"/>
  <c r="H326" i="4"/>
  <c r="AD325" i="4"/>
  <c r="T325" i="4"/>
  <c r="S325" i="4"/>
  <c r="R325" i="4"/>
  <c r="Q325" i="4"/>
  <c r="K325" i="4"/>
  <c r="I325" i="4"/>
  <c r="J325" i="4" s="1"/>
  <c r="H325" i="4"/>
  <c r="AD324" i="4"/>
  <c r="U324" i="4"/>
  <c r="T324" i="4"/>
  <c r="S324" i="4"/>
  <c r="R324" i="4"/>
  <c r="Q324" i="4"/>
  <c r="K324" i="4"/>
  <c r="I324" i="4"/>
  <c r="J324" i="4" s="1"/>
  <c r="H324" i="4"/>
  <c r="AD323" i="4"/>
  <c r="U323" i="4"/>
  <c r="T323" i="4"/>
  <c r="S323" i="4"/>
  <c r="R323" i="4"/>
  <c r="Q323" i="4"/>
  <c r="K323" i="4"/>
  <c r="I323" i="4"/>
  <c r="H323" i="4"/>
  <c r="AD322" i="4"/>
  <c r="T322" i="4"/>
  <c r="S322" i="4"/>
  <c r="R322" i="4"/>
  <c r="Q322" i="4"/>
  <c r="K322" i="4"/>
  <c r="I322" i="4"/>
  <c r="J322" i="4" s="1"/>
  <c r="H322" i="4"/>
  <c r="AD321" i="4"/>
  <c r="T321" i="4"/>
  <c r="S321" i="4"/>
  <c r="R321" i="4"/>
  <c r="Q321" i="4"/>
  <c r="U321" i="4" s="1"/>
  <c r="K321" i="4"/>
  <c r="I321" i="4"/>
  <c r="H321" i="4"/>
  <c r="AD320" i="4"/>
  <c r="Z320" i="4"/>
  <c r="T320" i="4"/>
  <c r="S320" i="4"/>
  <c r="R320" i="4"/>
  <c r="Q320" i="4"/>
  <c r="K320" i="4"/>
  <c r="I320" i="4"/>
  <c r="J320" i="4" s="1"/>
  <c r="H320" i="4"/>
  <c r="AD319" i="4"/>
  <c r="T319" i="4"/>
  <c r="S319" i="4"/>
  <c r="R319" i="4"/>
  <c r="Q319" i="4"/>
  <c r="U319" i="4" s="1"/>
  <c r="V319" i="4" s="1"/>
  <c r="K319" i="4"/>
  <c r="I319" i="4"/>
  <c r="H319" i="4"/>
  <c r="AD318" i="4"/>
  <c r="Z318" i="4"/>
  <c r="T318" i="4"/>
  <c r="S318" i="4"/>
  <c r="R318" i="4"/>
  <c r="Q318" i="4"/>
  <c r="U318" i="4" s="1"/>
  <c r="K318" i="4"/>
  <c r="I318" i="4"/>
  <c r="J318" i="4" s="1"/>
  <c r="H318" i="4"/>
  <c r="AD317" i="4"/>
  <c r="T317" i="4"/>
  <c r="S317" i="4"/>
  <c r="R317" i="4"/>
  <c r="Q317" i="4"/>
  <c r="U317" i="4" s="1"/>
  <c r="K317" i="4"/>
  <c r="I317" i="4"/>
  <c r="H317" i="4"/>
  <c r="AD316" i="4"/>
  <c r="Z316" i="4"/>
  <c r="T316" i="4"/>
  <c r="S316" i="4"/>
  <c r="R316" i="4"/>
  <c r="U316" i="4" s="1"/>
  <c r="V316" i="4" s="1"/>
  <c r="Q316" i="4"/>
  <c r="K316" i="4"/>
  <c r="I316" i="4"/>
  <c r="J316" i="4" s="1"/>
  <c r="H316" i="4"/>
  <c r="AD315" i="4"/>
  <c r="T315" i="4"/>
  <c r="S315" i="4"/>
  <c r="R315" i="4"/>
  <c r="Q315" i="4"/>
  <c r="U315" i="4" s="1"/>
  <c r="K315" i="4"/>
  <c r="I315" i="4"/>
  <c r="H315" i="4"/>
  <c r="AD314" i="4"/>
  <c r="U314" i="4"/>
  <c r="V314" i="4" s="1"/>
  <c r="T314" i="4"/>
  <c r="S314" i="4"/>
  <c r="R314" i="4"/>
  <c r="Q314" i="4"/>
  <c r="K314" i="4"/>
  <c r="I314" i="4"/>
  <c r="J314" i="4" s="1"/>
  <c r="H314" i="4"/>
  <c r="AD313" i="4"/>
  <c r="U313" i="4"/>
  <c r="V313" i="4" s="1"/>
  <c r="T313" i="4"/>
  <c r="S313" i="4"/>
  <c r="R313" i="4"/>
  <c r="Q313" i="4"/>
  <c r="K313" i="4"/>
  <c r="J313" i="4"/>
  <c r="I313" i="4"/>
  <c r="Z313" i="4" s="1"/>
  <c r="H313" i="4"/>
  <c r="AD312" i="4"/>
  <c r="T312" i="4"/>
  <c r="S312" i="4"/>
  <c r="R312" i="4"/>
  <c r="Q312" i="4"/>
  <c r="K312" i="4"/>
  <c r="J312" i="4"/>
  <c r="I312" i="4"/>
  <c r="Z312" i="4" s="1"/>
  <c r="H312" i="4"/>
  <c r="AD311" i="4"/>
  <c r="T311" i="4"/>
  <c r="S311" i="4"/>
  <c r="R311" i="4"/>
  <c r="Q311" i="4"/>
  <c r="U311" i="4" s="1"/>
  <c r="K311" i="4"/>
  <c r="I311" i="4"/>
  <c r="J311" i="4" s="1"/>
  <c r="H311" i="4"/>
  <c r="AD310" i="4"/>
  <c r="T310" i="4"/>
  <c r="S310" i="4"/>
  <c r="U310" i="4" s="1"/>
  <c r="R310" i="4"/>
  <c r="Q310" i="4"/>
  <c r="K310" i="4"/>
  <c r="I310" i="4"/>
  <c r="J310" i="4" s="1"/>
  <c r="H310" i="4"/>
  <c r="AD309" i="4"/>
  <c r="T309" i="4"/>
  <c r="S309" i="4"/>
  <c r="R309" i="4"/>
  <c r="U309" i="4" s="1"/>
  <c r="W309" i="4" s="1"/>
  <c r="Q309" i="4"/>
  <c r="K309" i="4"/>
  <c r="J309" i="4"/>
  <c r="I309" i="4"/>
  <c r="Z309" i="4" s="1"/>
  <c r="H309" i="4"/>
  <c r="AD308" i="4"/>
  <c r="U308" i="4"/>
  <c r="T308" i="4"/>
  <c r="S308" i="4"/>
  <c r="R308" i="4"/>
  <c r="Q308" i="4"/>
  <c r="K308" i="4"/>
  <c r="I308" i="4"/>
  <c r="H308" i="4"/>
  <c r="AD307" i="4"/>
  <c r="T307" i="4"/>
  <c r="S307" i="4"/>
  <c r="R307" i="4"/>
  <c r="Q307" i="4"/>
  <c r="U307" i="4" s="1"/>
  <c r="K307" i="4"/>
  <c r="I307" i="4"/>
  <c r="J307" i="4" s="1"/>
  <c r="H307" i="4"/>
  <c r="AD306" i="4"/>
  <c r="T306" i="4"/>
  <c r="S306" i="4"/>
  <c r="R306" i="4"/>
  <c r="Q306" i="4"/>
  <c r="U306" i="4" s="1"/>
  <c r="K306" i="4"/>
  <c r="I306" i="4"/>
  <c r="J306" i="4" s="1"/>
  <c r="H306" i="4"/>
  <c r="AD305" i="4"/>
  <c r="Z305" i="4"/>
  <c r="T305" i="4"/>
  <c r="S305" i="4"/>
  <c r="R305" i="4"/>
  <c r="Q305" i="4"/>
  <c r="U305" i="4" s="1"/>
  <c r="K305" i="4"/>
  <c r="J305" i="4"/>
  <c r="I305" i="4"/>
  <c r="H305" i="4"/>
  <c r="AD304" i="4"/>
  <c r="T304" i="4"/>
  <c r="S304" i="4"/>
  <c r="R304" i="4"/>
  <c r="Q304" i="4"/>
  <c r="U304" i="4" s="1"/>
  <c r="K304" i="4"/>
  <c r="I304" i="4"/>
  <c r="J304" i="4" s="1"/>
  <c r="H304" i="4"/>
  <c r="AD303" i="4"/>
  <c r="Z303" i="4"/>
  <c r="T303" i="4"/>
  <c r="S303" i="4"/>
  <c r="R303" i="4"/>
  <c r="Q303" i="4"/>
  <c r="U303" i="4" s="1"/>
  <c r="K303" i="4"/>
  <c r="I303" i="4"/>
  <c r="J303" i="4" s="1"/>
  <c r="H303" i="4"/>
  <c r="AD302" i="4"/>
  <c r="T302" i="4"/>
  <c r="S302" i="4"/>
  <c r="U302" i="4" s="1"/>
  <c r="R302" i="4"/>
  <c r="Q302" i="4"/>
  <c r="K302" i="4"/>
  <c r="I302" i="4"/>
  <c r="J302" i="4" s="1"/>
  <c r="H302" i="4"/>
  <c r="AD301" i="4"/>
  <c r="T301" i="4"/>
  <c r="S301" i="4"/>
  <c r="R301" i="4"/>
  <c r="U301" i="4" s="1"/>
  <c r="W301" i="4" s="1"/>
  <c r="Q301" i="4"/>
  <c r="K301" i="4"/>
  <c r="I301" i="4"/>
  <c r="Z301" i="4" s="1"/>
  <c r="H301" i="4"/>
  <c r="AD300" i="4"/>
  <c r="U300" i="4"/>
  <c r="T300" i="4"/>
  <c r="S300" i="4"/>
  <c r="R300" i="4"/>
  <c r="Q300" i="4"/>
  <c r="K300" i="4"/>
  <c r="I300" i="4"/>
  <c r="H300" i="4"/>
  <c r="AD299" i="4"/>
  <c r="T299" i="4"/>
  <c r="S299" i="4"/>
  <c r="R299" i="4"/>
  <c r="Q299" i="4"/>
  <c r="U299" i="4" s="1"/>
  <c r="K299" i="4"/>
  <c r="I299" i="4"/>
  <c r="J299" i="4" s="1"/>
  <c r="H299" i="4"/>
  <c r="AD298" i="4"/>
  <c r="Z298" i="4"/>
  <c r="T298" i="4"/>
  <c r="S298" i="4"/>
  <c r="R298" i="4"/>
  <c r="Q298" i="4"/>
  <c r="K298" i="4"/>
  <c r="J298" i="4"/>
  <c r="I298" i="4"/>
  <c r="H298" i="4"/>
  <c r="AD297" i="4"/>
  <c r="T297" i="4"/>
  <c r="S297" i="4"/>
  <c r="R297" i="4"/>
  <c r="Q297" i="4"/>
  <c r="U297" i="4" s="1"/>
  <c r="K297" i="4"/>
  <c r="I297" i="4"/>
  <c r="J297" i="4" s="1"/>
  <c r="H297" i="4"/>
  <c r="AD296" i="4"/>
  <c r="Z296" i="4"/>
  <c r="T296" i="4"/>
  <c r="S296" i="4"/>
  <c r="R296" i="4"/>
  <c r="Q296" i="4"/>
  <c r="U296" i="4" s="1"/>
  <c r="K296" i="4"/>
  <c r="I296" i="4"/>
  <c r="J296" i="4" s="1"/>
  <c r="H296" i="4"/>
  <c r="AD295" i="4"/>
  <c r="T295" i="4"/>
  <c r="S295" i="4"/>
  <c r="R295" i="4"/>
  <c r="Q295" i="4"/>
  <c r="U295" i="4" s="1"/>
  <c r="K295" i="4"/>
  <c r="I295" i="4"/>
  <c r="J295" i="4" s="1"/>
  <c r="H295" i="4"/>
  <c r="AD294" i="4"/>
  <c r="T294" i="4"/>
  <c r="S294" i="4"/>
  <c r="R294" i="4"/>
  <c r="Q294" i="4"/>
  <c r="U294" i="4" s="1"/>
  <c r="K294" i="4"/>
  <c r="I294" i="4"/>
  <c r="J294" i="4" s="1"/>
  <c r="H294" i="4"/>
  <c r="AD293" i="4"/>
  <c r="V293" i="4"/>
  <c r="T293" i="4"/>
  <c r="S293" i="4"/>
  <c r="R293" i="4"/>
  <c r="U293" i="4" s="1"/>
  <c r="W293" i="4" s="1"/>
  <c r="Q293" i="4"/>
  <c r="K293" i="4"/>
  <c r="J293" i="4"/>
  <c r="I293" i="4"/>
  <c r="Z293" i="4" s="1"/>
  <c r="H293" i="4"/>
  <c r="AD292" i="4"/>
  <c r="U292" i="4"/>
  <c r="T292" i="4"/>
  <c r="S292" i="4"/>
  <c r="R292" i="4"/>
  <c r="Q292" i="4"/>
  <c r="K292" i="4"/>
  <c r="I292" i="4"/>
  <c r="H292" i="4"/>
  <c r="AD291" i="4"/>
  <c r="T291" i="4"/>
  <c r="U291" i="4" s="1"/>
  <c r="S291" i="4"/>
  <c r="R291" i="4"/>
  <c r="Q291" i="4"/>
  <c r="K291" i="4"/>
  <c r="I291" i="4"/>
  <c r="Z291" i="4" s="1"/>
  <c r="H291" i="4"/>
  <c r="AD290" i="4"/>
  <c r="Z290" i="4"/>
  <c r="T290" i="4"/>
  <c r="S290" i="4"/>
  <c r="R290" i="4"/>
  <c r="Q290" i="4"/>
  <c r="U290" i="4" s="1"/>
  <c r="K290" i="4"/>
  <c r="I290" i="4"/>
  <c r="J290" i="4" s="1"/>
  <c r="H290" i="4"/>
  <c r="AD289" i="4"/>
  <c r="Z289" i="4"/>
  <c r="T289" i="4"/>
  <c r="S289" i="4"/>
  <c r="R289" i="4"/>
  <c r="Q289" i="4"/>
  <c r="K289" i="4"/>
  <c r="J289" i="4"/>
  <c r="I289" i="4"/>
  <c r="H289" i="4"/>
  <c r="AD288" i="4"/>
  <c r="T288" i="4"/>
  <c r="S288" i="4"/>
  <c r="R288" i="4"/>
  <c r="Q288" i="4"/>
  <c r="U288" i="4" s="1"/>
  <c r="K288" i="4"/>
  <c r="I288" i="4"/>
  <c r="J288" i="4" s="1"/>
  <c r="H288" i="4"/>
  <c r="AD287" i="4"/>
  <c r="T287" i="4"/>
  <c r="S287" i="4"/>
  <c r="R287" i="4"/>
  <c r="Q287" i="4"/>
  <c r="U287" i="4" s="1"/>
  <c r="K287" i="4"/>
  <c r="I287" i="4"/>
  <c r="J287" i="4" s="1"/>
  <c r="H287" i="4"/>
  <c r="AD286" i="4"/>
  <c r="T286" i="4"/>
  <c r="S286" i="4"/>
  <c r="R286" i="4"/>
  <c r="Q286" i="4"/>
  <c r="U286" i="4" s="1"/>
  <c r="K286" i="4"/>
  <c r="I286" i="4"/>
  <c r="J286" i="4" s="1"/>
  <c r="H286" i="4"/>
  <c r="AD285" i="4"/>
  <c r="V285" i="4"/>
  <c r="T285" i="4"/>
  <c r="S285" i="4"/>
  <c r="R285" i="4"/>
  <c r="U285" i="4" s="1"/>
  <c r="W285" i="4" s="1"/>
  <c r="Q285" i="4"/>
  <c r="K285" i="4"/>
  <c r="J285" i="4"/>
  <c r="I285" i="4"/>
  <c r="Z285" i="4" s="1"/>
  <c r="H285" i="4"/>
  <c r="AD284" i="4"/>
  <c r="U284" i="4"/>
  <c r="T284" i="4"/>
  <c r="S284" i="4"/>
  <c r="R284" i="4"/>
  <c r="Q284" i="4"/>
  <c r="K284" i="4"/>
  <c r="I284" i="4"/>
  <c r="H284" i="4"/>
  <c r="AD283" i="4"/>
  <c r="T283" i="4"/>
  <c r="U283" i="4" s="1"/>
  <c r="S283" i="4"/>
  <c r="R283" i="4"/>
  <c r="Q283" i="4"/>
  <c r="K283" i="4"/>
  <c r="I283" i="4"/>
  <c r="Z283" i="4" s="1"/>
  <c r="H283" i="4"/>
  <c r="AD282" i="4"/>
  <c r="Z282" i="4"/>
  <c r="T282" i="4"/>
  <c r="S282" i="4"/>
  <c r="R282" i="4"/>
  <c r="Q282" i="4"/>
  <c r="K282" i="4"/>
  <c r="I282" i="4"/>
  <c r="J282" i="4" s="1"/>
  <c r="H282" i="4"/>
  <c r="AD281" i="4"/>
  <c r="T281" i="4"/>
  <c r="S281" i="4"/>
  <c r="R281" i="4"/>
  <c r="Q281" i="4"/>
  <c r="U281" i="4" s="1"/>
  <c r="K281" i="4"/>
  <c r="I281" i="4"/>
  <c r="Z281" i="4" s="1"/>
  <c r="H281" i="4"/>
  <c r="AD280" i="4"/>
  <c r="T280" i="4"/>
  <c r="S280" i="4"/>
  <c r="R280" i="4"/>
  <c r="Q280" i="4"/>
  <c r="U280" i="4" s="1"/>
  <c r="K280" i="4"/>
  <c r="I280" i="4"/>
  <c r="J280" i="4" s="1"/>
  <c r="H280" i="4"/>
  <c r="AD279" i="4"/>
  <c r="T279" i="4"/>
  <c r="S279" i="4"/>
  <c r="R279" i="4"/>
  <c r="Q279" i="4"/>
  <c r="U279" i="4" s="1"/>
  <c r="K279" i="4"/>
  <c r="I279" i="4"/>
  <c r="J279" i="4" s="1"/>
  <c r="H279" i="4"/>
  <c r="AD278" i="4"/>
  <c r="T278" i="4"/>
  <c r="S278" i="4"/>
  <c r="R278" i="4"/>
  <c r="Q278" i="4"/>
  <c r="U278" i="4" s="1"/>
  <c r="K278" i="4"/>
  <c r="I278" i="4"/>
  <c r="J278" i="4" s="1"/>
  <c r="H278" i="4"/>
  <c r="AD277" i="4"/>
  <c r="T277" i="4"/>
  <c r="S277" i="4"/>
  <c r="R277" i="4"/>
  <c r="U277" i="4" s="1"/>
  <c r="W277" i="4" s="1"/>
  <c r="Q277" i="4"/>
  <c r="K277" i="4"/>
  <c r="J277" i="4"/>
  <c r="I277" i="4"/>
  <c r="Z277" i="4" s="1"/>
  <c r="H277" i="4"/>
  <c r="AD276" i="4"/>
  <c r="U276" i="4"/>
  <c r="T276" i="4"/>
  <c r="S276" i="4"/>
  <c r="R276" i="4"/>
  <c r="Q276" i="4"/>
  <c r="K276" i="4"/>
  <c r="I276" i="4"/>
  <c r="H276" i="4"/>
  <c r="AD275" i="4"/>
  <c r="T275" i="4"/>
  <c r="U275" i="4" s="1"/>
  <c r="S275" i="4"/>
  <c r="R275" i="4"/>
  <c r="Q275" i="4"/>
  <c r="K275" i="4"/>
  <c r="I275" i="4"/>
  <c r="Z275" i="4" s="1"/>
  <c r="H275" i="4"/>
  <c r="AD274" i="4"/>
  <c r="Z274" i="4"/>
  <c r="T274" i="4"/>
  <c r="S274" i="4"/>
  <c r="R274" i="4"/>
  <c r="Q274" i="4"/>
  <c r="U274" i="4" s="1"/>
  <c r="K274" i="4"/>
  <c r="I274" i="4"/>
  <c r="J274" i="4" s="1"/>
  <c r="H274" i="4"/>
  <c r="AD273" i="4"/>
  <c r="T273" i="4"/>
  <c r="S273" i="4"/>
  <c r="R273" i="4"/>
  <c r="Q273" i="4"/>
  <c r="K273" i="4"/>
  <c r="I273" i="4"/>
  <c r="Z273" i="4" s="1"/>
  <c r="H273" i="4"/>
  <c r="AD272" i="4"/>
  <c r="T272" i="4"/>
  <c r="S272" i="4"/>
  <c r="R272" i="4"/>
  <c r="Q272" i="4"/>
  <c r="U272" i="4" s="1"/>
  <c r="K272" i="4"/>
  <c r="I272" i="4"/>
  <c r="J272" i="4" s="1"/>
  <c r="H272" i="4"/>
  <c r="AD271" i="4"/>
  <c r="T271" i="4"/>
  <c r="S271" i="4"/>
  <c r="R271" i="4"/>
  <c r="Q271" i="4"/>
  <c r="U271" i="4" s="1"/>
  <c r="K271" i="4"/>
  <c r="J271" i="4"/>
  <c r="I271" i="4"/>
  <c r="Z271" i="4" s="1"/>
  <c r="H271" i="4"/>
  <c r="AD270" i="4"/>
  <c r="Z270" i="4"/>
  <c r="T270" i="4"/>
  <c r="S270" i="4"/>
  <c r="R270" i="4"/>
  <c r="Q270" i="4"/>
  <c r="U270" i="4" s="1"/>
  <c r="K270" i="4"/>
  <c r="I270" i="4"/>
  <c r="J270" i="4" s="1"/>
  <c r="H270" i="4"/>
  <c r="AD269" i="4"/>
  <c r="V269" i="4"/>
  <c r="T269" i="4"/>
  <c r="S269" i="4"/>
  <c r="R269" i="4"/>
  <c r="U269" i="4" s="1"/>
  <c r="W269" i="4" s="1"/>
  <c r="Q269" i="4"/>
  <c r="K269" i="4"/>
  <c r="I269" i="4"/>
  <c r="Z269" i="4" s="1"/>
  <c r="H269" i="4"/>
  <c r="AD268" i="4"/>
  <c r="U268" i="4"/>
  <c r="T268" i="4"/>
  <c r="S268" i="4"/>
  <c r="R268" i="4"/>
  <c r="Q268" i="4"/>
  <c r="K268" i="4"/>
  <c r="I268" i="4"/>
  <c r="H268" i="4"/>
  <c r="AD267" i="4"/>
  <c r="T267" i="4"/>
  <c r="U267" i="4" s="1"/>
  <c r="S267" i="4"/>
  <c r="R267" i="4"/>
  <c r="Q267" i="4"/>
  <c r="K267" i="4"/>
  <c r="I267" i="4"/>
  <c r="Z267" i="4" s="1"/>
  <c r="H267" i="4"/>
  <c r="AD266" i="4"/>
  <c r="T266" i="4"/>
  <c r="S266" i="4"/>
  <c r="R266" i="4"/>
  <c r="Q266" i="4"/>
  <c r="U266" i="4" s="1"/>
  <c r="K266" i="4"/>
  <c r="I266" i="4"/>
  <c r="J266" i="4" s="1"/>
  <c r="H266" i="4"/>
  <c r="AD265" i="4"/>
  <c r="T265" i="4"/>
  <c r="S265" i="4"/>
  <c r="R265" i="4"/>
  <c r="Q265" i="4"/>
  <c r="K265" i="4"/>
  <c r="J265" i="4"/>
  <c r="I265" i="4"/>
  <c r="Z265" i="4" s="1"/>
  <c r="H265" i="4"/>
  <c r="AD264" i="4"/>
  <c r="T264" i="4"/>
  <c r="S264" i="4"/>
  <c r="R264" i="4"/>
  <c r="Q264" i="4"/>
  <c r="U264" i="4" s="1"/>
  <c r="K264" i="4"/>
  <c r="I264" i="4"/>
  <c r="J264" i="4" s="1"/>
  <c r="H264" i="4"/>
  <c r="AD263" i="4"/>
  <c r="Z263" i="4"/>
  <c r="T263" i="4"/>
  <c r="S263" i="4"/>
  <c r="R263" i="4"/>
  <c r="Q263" i="4"/>
  <c r="U263" i="4" s="1"/>
  <c r="K263" i="4"/>
  <c r="I263" i="4"/>
  <c r="J263" i="4" s="1"/>
  <c r="H263" i="4"/>
  <c r="AD262" i="4"/>
  <c r="Z262" i="4"/>
  <c r="T262" i="4"/>
  <c r="S262" i="4"/>
  <c r="R262" i="4"/>
  <c r="Q262" i="4"/>
  <c r="U262" i="4" s="1"/>
  <c r="K262" i="4"/>
  <c r="J262" i="4"/>
  <c r="I262" i="4"/>
  <c r="H262" i="4"/>
  <c r="AD261" i="4"/>
  <c r="V261" i="4"/>
  <c r="T261" i="4"/>
  <c r="S261" i="4"/>
  <c r="R261" i="4"/>
  <c r="U261" i="4" s="1"/>
  <c r="W261" i="4" s="1"/>
  <c r="Q261" i="4"/>
  <c r="K261" i="4"/>
  <c r="J261" i="4"/>
  <c r="I261" i="4"/>
  <c r="Z261" i="4" s="1"/>
  <c r="H261" i="4"/>
  <c r="AD260" i="4"/>
  <c r="U260" i="4"/>
  <c r="T260" i="4"/>
  <c r="S260" i="4"/>
  <c r="R260" i="4"/>
  <c r="Q260" i="4"/>
  <c r="K260" i="4"/>
  <c r="I260" i="4"/>
  <c r="H260" i="4"/>
  <c r="AD259" i="4"/>
  <c r="T259" i="4"/>
  <c r="U259" i="4" s="1"/>
  <c r="S259" i="4"/>
  <c r="R259" i="4"/>
  <c r="Q259" i="4"/>
  <c r="K259" i="4"/>
  <c r="I259" i="4"/>
  <c r="Z259" i="4" s="1"/>
  <c r="H259" i="4"/>
  <c r="AD258" i="4"/>
  <c r="T258" i="4"/>
  <c r="S258" i="4"/>
  <c r="R258" i="4"/>
  <c r="Q258" i="4"/>
  <c r="K258" i="4"/>
  <c r="I258" i="4"/>
  <c r="J258" i="4" s="1"/>
  <c r="H258" i="4"/>
  <c r="AD257" i="4"/>
  <c r="Z257" i="4"/>
  <c r="T257" i="4"/>
  <c r="S257" i="4"/>
  <c r="R257" i="4"/>
  <c r="Q257" i="4"/>
  <c r="U257" i="4" s="1"/>
  <c r="K257" i="4"/>
  <c r="I257" i="4"/>
  <c r="J257" i="4" s="1"/>
  <c r="H257" i="4"/>
  <c r="AD256" i="4"/>
  <c r="Z256" i="4"/>
  <c r="T256" i="4"/>
  <c r="S256" i="4"/>
  <c r="R256" i="4"/>
  <c r="Q256" i="4"/>
  <c r="U256" i="4" s="1"/>
  <c r="K256" i="4"/>
  <c r="I256" i="4"/>
  <c r="J256" i="4" s="1"/>
  <c r="H256" i="4"/>
  <c r="AD255" i="4"/>
  <c r="T255" i="4"/>
  <c r="S255" i="4"/>
  <c r="R255" i="4"/>
  <c r="Q255" i="4"/>
  <c r="U255" i="4" s="1"/>
  <c r="K255" i="4"/>
  <c r="I255" i="4"/>
  <c r="Z255" i="4" s="1"/>
  <c r="H255" i="4"/>
  <c r="AD254" i="4"/>
  <c r="T254" i="4"/>
  <c r="S254" i="4"/>
  <c r="R254" i="4"/>
  <c r="Q254" i="4"/>
  <c r="U254" i="4" s="1"/>
  <c r="K254" i="4"/>
  <c r="J254" i="4"/>
  <c r="I254" i="4"/>
  <c r="Z254" i="4" s="1"/>
  <c r="H254" i="4"/>
  <c r="AD253" i="4"/>
  <c r="T253" i="4"/>
  <c r="S253" i="4"/>
  <c r="R253" i="4"/>
  <c r="U253" i="4" s="1"/>
  <c r="Q253" i="4"/>
  <c r="K253" i="4"/>
  <c r="J253" i="4"/>
  <c r="I253" i="4"/>
  <c r="Z253" i="4" s="1"/>
  <c r="H253" i="4"/>
  <c r="AD252" i="4"/>
  <c r="U252" i="4"/>
  <c r="T252" i="4"/>
  <c r="S252" i="4"/>
  <c r="R252" i="4"/>
  <c r="Q252" i="4"/>
  <c r="K252" i="4"/>
  <c r="I252" i="4"/>
  <c r="Z252" i="4" s="1"/>
  <c r="H252" i="4"/>
  <c r="AD251" i="4"/>
  <c r="T251" i="4"/>
  <c r="U251" i="4" s="1"/>
  <c r="S251" i="4"/>
  <c r="R251" i="4"/>
  <c r="Q251" i="4"/>
  <c r="K251" i="4"/>
  <c r="I251" i="4"/>
  <c r="H251" i="4"/>
  <c r="AD250" i="4"/>
  <c r="Z250" i="4"/>
  <c r="T250" i="4"/>
  <c r="S250" i="4"/>
  <c r="R250" i="4"/>
  <c r="Q250" i="4"/>
  <c r="U250" i="4" s="1"/>
  <c r="K250" i="4"/>
  <c r="I250" i="4"/>
  <c r="J250" i="4" s="1"/>
  <c r="H250" i="4"/>
  <c r="AD249" i="4"/>
  <c r="Z249" i="4"/>
  <c r="T249" i="4"/>
  <c r="S249" i="4"/>
  <c r="R249" i="4"/>
  <c r="Q249" i="4"/>
  <c r="U249" i="4" s="1"/>
  <c r="K249" i="4"/>
  <c r="J249" i="4"/>
  <c r="I249" i="4"/>
  <c r="H249" i="4"/>
  <c r="AD248" i="4"/>
  <c r="T248" i="4"/>
  <c r="S248" i="4"/>
  <c r="R248" i="4"/>
  <c r="Q248" i="4"/>
  <c r="U248" i="4" s="1"/>
  <c r="K248" i="4"/>
  <c r="I248" i="4"/>
  <c r="J248" i="4" s="1"/>
  <c r="H248" i="4"/>
  <c r="AD247" i="4"/>
  <c r="T247" i="4"/>
  <c r="S247" i="4"/>
  <c r="R247" i="4"/>
  <c r="Q247" i="4"/>
  <c r="K247" i="4"/>
  <c r="J247" i="4"/>
  <c r="I247" i="4"/>
  <c r="Z247" i="4" s="1"/>
  <c r="H247" i="4"/>
  <c r="AD246" i="4"/>
  <c r="T246" i="4"/>
  <c r="S246" i="4"/>
  <c r="R246" i="4"/>
  <c r="Q246" i="4"/>
  <c r="U246" i="4" s="1"/>
  <c r="K246" i="4"/>
  <c r="I246" i="4"/>
  <c r="J246" i="4" s="1"/>
  <c r="H246" i="4"/>
  <c r="AD245" i="4"/>
  <c r="Y245" i="4"/>
  <c r="X245" i="4"/>
  <c r="V245" i="4"/>
  <c r="T245" i="4"/>
  <c r="S245" i="4"/>
  <c r="R245" i="4"/>
  <c r="U245" i="4" s="1"/>
  <c r="W245" i="4" s="1"/>
  <c r="Q245" i="4"/>
  <c r="K245" i="4"/>
  <c r="J245" i="4"/>
  <c r="I245" i="4"/>
  <c r="Z245" i="4" s="1"/>
  <c r="H245" i="4"/>
  <c r="AD244" i="4"/>
  <c r="U244" i="4"/>
  <c r="W244" i="4" s="1"/>
  <c r="Y244" i="4" s="1"/>
  <c r="T244" i="4"/>
  <c r="S244" i="4"/>
  <c r="R244" i="4"/>
  <c r="Q244" i="4"/>
  <c r="K244" i="4"/>
  <c r="J244" i="4"/>
  <c r="I244" i="4"/>
  <c r="Z244" i="4" s="1"/>
  <c r="H244" i="4"/>
  <c r="AD243" i="4"/>
  <c r="Z243" i="4"/>
  <c r="T243" i="4"/>
  <c r="S243" i="4"/>
  <c r="R243" i="4"/>
  <c r="Q243" i="4"/>
  <c r="U243" i="4" s="1"/>
  <c r="K243" i="4"/>
  <c r="J243" i="4"/>
  <c r="I243" i="4"/>
  <c r="H243" i="4"/>
  <c r="AD242" i="4"/>
  <c r="Z242" i="4"/>
  <c r="T242" i="4"/>
  <c r="S242" i="4"/>
  <c r="R242" i="4"/>
  <c r="Q242" i="4"/>
  <c r="U242" i="4" s="1"/>
  <c r="K242" i="4"/>
  <c r="I242" i="4"/>
  <c r="J242" i="4" s="1"/>
  <c r="H242" i="4"/>
  <c r="AD241" i="4"/>
  <c r="T241" i="4"/>
  <c r="S241" i="4"/>
  <c r="R241" i="4"/>
  <c r="U241" i="4" s="1"/>
  <c r="Q241" i="4"/>
  <c r="K241" i="4"/>
  <c r="I241" i="4"/>
  <c r="J241" i="4" s="1"/>
  <c r="H241" i="4"/>
  <c r="AD240" i="4"/>
  <c r="Z240" i="4"/>
  <c r="T240" i="4"/>
  <c r="S240" i="4"/>
  <c r="R240" i="4"/>
  <c r="Q240" i="4"/>
  <c r="U240" i="4" s="1"/>
  <c r="K240" i="4"/>
  <c r="J240" i="4"/>
  <c r="I240" i="4"/>
  <c r="H240" i="4"/>
  <c r="AD239" i="4"/>
  <c r="U239" i="4"/>
  <c r="T239" i="4"/>
  <c r="S239" i="4"/>
  <c r="R239" i="4"/>
  <c r="Q239" i="4"/>
  <c r="K239" i="4"/>
  <c r="I239" i="4"/>
  <c r="H239" i="4"/>
  <c r="AD238" i="4"/>
  <c r="T238" i="4"/>
  <c r="S238" i="4"/>
  <c r="R238" i="4"/>
  <c r="Q238" i="4"/>
  <c r="K238" i="4"/>
  <c r="I238" i="4"/>
  <c r="J238" i="4" s="1"/>
  <c r="H238" i="4"/>
  <c r="AD237" i="4"/>
  <c r="T237" i="4"/>
  <c r="S237" i="4"/>
  <c r="R237" i="4"/>
  <c r="Q237" i="4"/>
  <c r="U237" i="4" s="1"/>
  <c r="K237" i="4"/>
  <c r="J237" i="4"/>
  <c r="I237" i="4"/>
  <c r="Z237" i="4" s="1"/>
  <c r="H237" i="4"/>
  <c r="AD236" i="4"/>
  <c r="T236" i="4"/>
  <c r="S236" i="4"/>
  <c r="R236" i="4"/>
  <c r="U236" i="4" s="1"/>
  <c r="Q236" i="4"/>
  <c r="K236" i="4"/>
  <c r="I236" i="4"/>
  <c r="Z236" i="4" s="1"/>
  <c r="H236" i="4"/>
  <c r="AD235" i="4"/>
  <c r="Z235" i="4"/>
  <c r="T235" i="4"/>
  <c r="S235" i="4"/>
  <c r="R235" i="4"/>
  <c r="Q235" i="4"/>
  <c r="U235" i="4" s="1"/>
  <c r="K235" i="4"/>
  <c r="I235" i="4"/>
  <c r="J235" i="4" s="1"/>
  <c r="H235" i="4"/>
  <c r="AD234" i="4"/>
  <c r="Z234" i="4"/>
  <c r="T234" i="4"/>
  <c r="S234" i="4"/>
  <c r="R234" i="4"/>
  <c r="Q234" i="4"/>
  <c r="U234" i="4" s="1"/>
  <c r="K234" i="4"/>
  <c r="I234" i="4"/>
  <c r="J234" i="4" s="1"/>
  <c r="H234" i="4"/>
  <c r="AD233" i="4"/>
  <c r="T233" i="4"/>
  <c r="S233" i="4"/>
  <c r="R233" i="4"/>
  <c r="U233" i="4" s="1"/>
  <c r="Q233" i="4"/>
  <c r="K233" i="4"/>
  <c r="I233" i="4"/>
  <c r="J233" i="4" s="1"/>
  <c r="H233" i="4"/>
  <c r="AD232" i="4"/>
  <c r="V232" i="4"/>
  <c r="T232" i="4"/>
  <c r="S232" i="4"/>
  <c r="R232" i="4"/>
  <c r="Q232" i="4"/>
  <c r="U232" i="4" s="1"/>
  <c r="W232" i="4" s="1"/>
  <c r="K232" i="4"/>
  <c r="J232" i="4"/>
  <c r="I232" i="4"/>
  <c r="Z232" i="4" s="1"/>
  <c r="H232" i="4"/>
  <c r="AD231" i="4"/>
  <c r="U231" i="4"/>
  <c r="T231" i="4"/>
  <c r="S231" i="4"/>
  <c r="R231" i="4"/>
  <c r="Q231" i="4"/>
  <c r="K231" i="4"/>
  <c r="I231" i="4"/>
  <c r="H231" i="4"/>
  <c r="AD230" i="4"/>
  <c r="T230" i="4"/>
  <c r="S230" i="4"/>
  <c r="R230" i="4"/>
  <c r="Q230" i="4"/>
  <c r="U230" i="4" s="1"/>
  <c r="K230" i="4"/>
  <c r="I230" i="4"/>
  <c r="J230" i="4" s="1"/>
  <c r="H230" i="4"/>
  <c r="AD229" i="4"/>
  <c r="Z229" i="4"/>
  <c r="T229" i="4"/>
  <c r="S229" i="4"/>
  <c r="R229" i="4"/>
  <c r="Q229" i="4"/>
  <c r="K229" i="4"/>
  <c r="I229" i="4"/>
  <c r="J229" i="4" s="1"/>
  <c r="H229" i="4"/>
  <c r="AD228" i="4"/>
  <c r="T228" i="4"/>
  <c r="S228" i="4"/>
  <c r="R228" i="4"/>
  <c r="U228" i="4" s="1"/>
  <c r="Q228" i="4"/>
  <c r="K228" i="4"/>
  <c r="I228" i="4"/>
  <c r="Z228" i="4" s="1"/>
  <c r="H228" i="4"/>
  <c r="AD227" i="4"/>
  <c r="Z227" i="4"/>
  <c r="T227" i="4"/>
  <c r="S227" i="4"/>
  <c r="R227" i="4"/>
  <c r="Q227" i="4"/>
  <c r="U227" i="4" s="1"/>
  <c r="K227" i="4"/>
  <c r="J227" i="4"/>
  <c r="I227" i="4"/>
  <c r="H227" i="4"/>
  <c r="AD226" i="4"/>
  <c r="T226" i="4"/>
  <c r="S226" i="4"/>
  <c r="R226" i="4"/>
  <c r="Q226" i="4"/>
  <c r="U226" i="4" s="1"/>
  <c r="K226" i="4"/>
  <c r="J226" i="4"/>
  <c r="I226" i="4"/>
  <c r="Z226" i="4" s="1"/>
  <c r="H226" i="4"/>
  <c r="AD225" i="4"/>
  <c r="T225" i="4"/>
  <c r="S225" i="4"/>
  <c r="R225" i="4"/>
  <c r="U225" i="4" s="1"/>
  <c r="Q225" i="4"/>
  <c r="K225" i="4"/>
  <c r="I225" i="4"/>
  <c r="J225" i="4" s="1"/>
  <c r="H225" i="4"/>
  <c r="AD224" i="4"/>
  <c r="V224" i="4"/>
  <c r="T224" i="4"/>
  <c r="S224" i="4"/>
  <c r="R224" i="4"/>
  <c r="Q224" i="4"/>
  <c r="U224" i="4" s="1"/>
  <c r="W224" i="4" s="1"/>
  <c r="K224" i="4"/>
  <c r="J224" i="4"/>
  <c r="I224" i="4"/>
  <c r="Z224" i="4" s="1"/>
  <c r="H224" i="4"/>
  <c r="AD223" i="4"/>
  <c r="U223" i="4"/>
  <c r="T223" i="4"/>
  <c r="S223" i="4"/>
  <c r="R223" i="4"/>
  <c r="Q223" i="4"/>
  <c r="K223" i="4"/>
  <c r="I223" i="4"/>
  <c r="H223" i="4"/>
  <c r="AD222" i="4"/>
  <c r="Z222" i="4"/>
  <c r="T222" i="4"/>
  <c r="S222" i="4"/>
  <c r="R222" i="4"/>
  <c r="Q222" i="4"/>
  <c r="U222" i="4" s="1"/>
  <c r="K222" i="4"/>
  <c r="I222" i="4"/>
  <c r="J222" i="4" s="1"/>
  <c r="H222" i="4"/>
  <c r="AD221" i="4"/>
  <c r="T221" i="4"/>
  <c r="S221" i="4"/>
  <c r="R221" i="4"/>
  <c r="Q221" i="4"/>
  <c r="U221" i="4" s="1"/>
  <c r="K221" i="4"/>
  <c r="I221" i="4"/>
  <c r="Z221" i="4" s="1"/>
  <c r="H221" i="4"/>
  <c r="AD220" i="4"/>
  <c r="T220" i="4"/>
  <c r="S220" i="4"/>
  <c r="R220" i="4"/>
  <c r="U220" i="4" s="1"/>
  <c r="Q220" i="4"/>
  <c r="K220" i="4"/>
  <c r="I220" i="4"/>
  <c r="Z220" i="4" s="1"/>
  <c r="H220" i="4"/>
  <c r="AD219" i="4"/>
  <c r="T219" i="4"/>
  <c r="S219" i="4"/>
  <c r="R219" i="4"/>
  <c r="Q219" i="4"/>
  <c r="U219" i="4" s="1"/>
  <c r="K219" i="4"/>
  <c r="J219" i="4"/>
  <c r="I219" i="4"/>
  <c r="Z219" i="4" s="1"/>
  <c r="H219" i="4"/>
  <c r="AD218" i="4"/>
  <c r="Z218" i="4"/>
  <c r="T218" i="4"/>
  <c r="S218" i="4"/>
  <c r="R218" i="4"/>
  <c r="Q218" i="4"/>
  <c r="U218" i="4" s="1"/>
  <c r="K218" i="4"/>
  <c r="J218" i="4"/>
  <c r="I218" i="4"/>
  <c r="H218" i="4"/>
  <c r="AD217" i="4"/>
  <c r="T217" i="4"/>
  <c r="S217" i="4"/>
  <c r="R217" i="4"/>
  <c r="U217" i="4" s="1"/>
  <c r="Q217" i="4"/>
  <c r="K217" i="4"/>
  <c r="I217" i="4"/>
  <c r="J217" i="4" s="1"/>
  <c r="H217" i="4"/>
  <c r="AD216" i="4"/>
  <c r="T216" i="4"/>
  <c r="S216" i="4"/>
  <c r="R216" i="4"/>
  <c r="Q216" i="4"/>
  <c r="U216" i="4" s="1"/>
  <c r="W216" i="4" s="1"/>
  <c r="K216" i="4"/>
  <c r="I216" i="4"/>
  <c r="J216" i="4" s="1"/>
  <c r="H216" i="4"/>
  <c r="AD215" i="4"/>
  <c r="U215" i="4"/>
  <c r="T215" i="4"/>
  <c r="S215" i="4"/>
  <c r="R215" i="4"/>
  <c r="Q215" i="4"/>
  <c r="K215" i="4"/>
  <c r="I215" i="4"/>
  <c r="H215" i="4"/>
  <c r="AD214" i="4"/>
  <c r="T214" i="4"/>
  <c r="S214" i="4"/>
  <c r="R214" i="4"/>
  <c r="Q214" i="4"/>
  <c r="U214" i="4" s="1"/>
  <c r="K214" i="4"/>
  <c r="I214" i="4"/>
  <c r="J214" i="4" s="1"/>
  <c r="H214" i="4"/>
  <c r="AD213" i="4"/>
  <c r="T213" i="4"/>
  <c r="S213" i="4"/>
  <c r="R213" i="4"/>
  <c r="Q213" i="4"/>
  <c r="K213" i="4"/>
  <c r="J213" i="4"/>
  <c r="I213" i="4"/>
  <c r="Z213" i="4" s="1"/>
  <c r="H213" i="4"/>
  <c r="AD212" i="4"/>
  <c r="T212" i="4"/>
  <c r="S212" i="4"/>
  <c r="R212" i="4"/>
  <c r="U212" i="4" s="1"/>
  <c r="Q212" i="4"/>
  <c r="K212" i="4"/>
  <c r="I212" i="4"/>
  <c r="Z212" i="4" s="1"/>
  <c r="H212" i="4"/>
  <c r="AD211" i="4"/>
  <c r="Z211" i="4"/>
  <c r="T211" i="4"/>
  <c r="S211" i="4"/>
  <c r="R211" i="4"/>
  <c r="Q211" i="4"/>
  <c r="U211" i="4" s="1"/>
  <c r="K211" i="4"/>
  <c r="J211" i="4"/>
  <c r="I211" i="4"/>
  <c r="H211" i="4"/>
  <c r="AD210" i="4"/>
  <c r="T210" i="4"/>
  <c r="S210" i="4"/>
  <c r="R210" i="4"/>
  <c r="Q210" i="4"/>
  <c r="U210" i="4" s="1"/>
  <c r="K210" i="4"/>
  <c r="I210" i="4"/>
  <c r="J210" i="4" s="1"/>
  <c r="H210" i="4"/>
  <c r="AD209" i="4"/>
  <c r="T209" i="4"/>
  <c r="S209" i="4"/>
  <c r="R209" i="4"/>
  <c r="U209" i="4" s="1"/>
  <c r="Q209" i="4"/>
  <c r="K209" i="4"/>
  <c r="I209" i="4"/>
  <c r="J209" i="4" s="1"/>
  <c r="H209" i="4"/>
  <c r="AD208" i="4"/>
  <c r="T208" i="4"/>
  <c r="S208" i="4"/>
  <c r="R208" i="4"/>
  <c r="Q208" i="4"/>
  <c r="U208" i="4" s="1"/>
  <c r="W208" i="4" s="1"/>
  <c r="K208" i="4"/>
  <c r="I208" i="4"/>
  <c r="Z208" i="4" s="1"/>
  <c r="H208" i="4"/>
  <c r="AD207" i="4"/>
  <c r="U207" i="4"/>
  <c r="T207" i="4"/>
  <c r="S207" i="4"/>
  <c r="R207" i="4"/>
  <c r="Q207" i="4"/>
  <c r="K207" i="4"/>
  <c r="I207" i="4"/>
  <c r="H207" i="4"/>
  <c r="AD206" i="4"/>
  <c r="T206" i="4"/>
  <c r="S206" i="4"/>
  <c r="R206" i="4"/>
  <c r="U206" i="4" s="1"/>
  <c r="Q206" i="4"/>
  <c r="K206" i="4"/>
  <c r="I206" i="4"/>
  <c r="Z206" i="4" s="1"/>
  <c r="H206" i="4"/>
  <c r="AD205" i="4"/>
  <c r="T205" i="4"/>
  <c r="S205" i="4"/>
  <c r="R205" i="4"/>
  <c r="Q205" i="4"/>
  <c r="K205" i="4"/>
  <c r="J205" i="4"/>
  <c r="I205" i="4"/>
  <c r="Z205" i="4" s="1"/>
  <c r="H205" i="4"/>
  <c r="AD204" i="4"/>
  <c r="T204" i="4"/>
  <c r="S204" i="4"/>
  <c r="R204" i="4"/>
  <c r="U204" i="4" s="1"/>
  <c r="Q204" i="4"/>
  <c r="K204" i="4"/>
  <c r="I204" i="4"/>
  <c r="Z204" i="4" s="1"/>
  <c r="H204" i="4"/>
  <c r="AD203" i="4"/>
  <c r="Z203" i="4"/>
  <c r="T203" i="4"/>
  <c r="S203" i="4"/>
  <c r="R203" i="4"/>
  <c r="Q203" i="4"/>
  <c r="U203" i="4" s="1"/>
  <c r="K203" i="4"/>
  <c r="I203" i="4"/>
  <c r="J203" i="4" s="1"/>
  <c r="H203" i="4"/>
  <c r="AD202" i="4"/>
  <c r="Z202" i="4"/>
  <c r="T202" i="4"/>
  <c r="S202" i="4"/>
  <c r="R202" i="4"/>
  <c r="Q202" i="4"/>
  <c r="U202" i="4" s="1"/>
  <c r="K202" i="4"/>
  <c r="J202" i="4"/>
  <c r="I202" i="4"/>
  <c r="H202" i="4"/>
  <c r="AD201" i="4"/>
  <c r="T201" i="4"/>
  <c r="S201" i="4"/>
  <c r="R201" i="4"/>
  <c r="U201" i="4" s="1"/>
  <c r="Q201" i="4"/>
  <c r="K201" i="4"/>
  <c r="I201" i="4"/>
  <c r="J201" i="4" s="1"/>
  <c r="H201" i="4"/>
  <c r="AD200" i="4"/>
  <c r="V200" i="4"/>
  <c r="T200" i="4"/>
  <c r="S200" i="4"/>
  <c r="R200" i="4"/>
  <c r="Q200" i="4"/>
  <c r="U200" i="4" s="1"/>
  <c r="W200" i="4" s="1"/>
  <c r="K200" i="4"/>
  <c r="J200" i="4"/>
  <c r="I200" i="4"/>
  <c r="Z200" i="4" s="1"/>
  <c r="H200" i="4"/>
  <c r="AD199" i="4"/>
  <c r="U199" i="4"/>
  <c r="T199" i="4"/>
  <c r="S199" i="4"/>
  <c r="R199" i="4"/>
  <c r="Q199" i="4"/>
  <c r="K199" i="4"/>
  <c r="I199" i="4"/>
  <c r="H199" i="4"/>
  <c r="AD198" i="4"/>
  <c r="Z198" i="4"/>
  <c r="T198" i="4"/>
  <c r="S198" i="4"/>
  <c r="R198" i="4"/>
  <c r="Q198" i="4"/>
  <c r="U198" i="4" s="1"/>
  <c r="K198" i="4"/>
  <c r="I198" i="4"/>
  <c r="J198" i="4" s="1"/>
  <c r="H198" i="4"/>
  <c r="AD197" i="4"/>
  <c r="T197" i="4"/>
  <c r="S197" i="4"/>
  <c r="R197" i="4"/>
  <c r="Q197" i="4"/>
  <c r="U197" i="4" s="1"/>
  <c r="K197" i="4"/>
  <c r="I197" i="4"/>
  <c r="J197" i="4" s="1"/>
  <c r="H197" i="4"/>
  <c r="AD196" i="4"/>
  <c r="T196" i="4"/>
  <c r="S196" i="4"/>
  <c r="R196" i="4"/>
  <c r="U196" i="4" s="1"/>
  <c r="Q196" i="4"/>
  <c r="K196" i="4"/>
  <c r="I196" i="4"/>
  <c r="Z196" i="4" s="1"/>
  <c r="H196" i="4"/>
  <c r="AD195" i="4"/>
  <c r="T195" i="4"/>
  <c r="S195" i="4"/>
  <c r="R195" i="4"/>
  <c r="Q195" i="4"/>
  <c r="U195" i="4" s="1"/>
  <c r="K195" i="4"/>
  <c r="I195" i="4"/>
  <c r="Z195" i="4" s="1"/>
  <c r="H195" i="4"/>
  <c r="AD194" i="4"/>
  <c r="T194" i="4"/>
  <c r="S194" i="4"/>
  <c r="R194" i="4"/>
  <c r="Q194" i="4"/>
  <c r="U194" i="4" s="1"/>
  <c r="K194" i="4"/>
  <c r="J194" i="4"/>
  <c r="I194" i="4"/>
  <c r="Z194" i="4" s="1"/>
  <c r="H194" i="4"/>
  <c r="AD193" i="4"/>
  <c r="T193" i="4"/>
  <c r="S193" i="4"/>
  <c r="R193" i="4"/>
  <c r="U193" i="4" s="1"/>
  <c r="Q193" i="4"/>
  <c r="K193" i="4"/>
  <c r="I193" i="4"/>
  <c r="J193" i="4" s="1"/>
  <c r="H193" i="4"/>
  <c r="AD192" i="4"/>
  <c r="V192" i="4"/>
  <c r="T192" i="4"/>
  <c r="S192" i="4"/>
  <c r="R192" i="4"/>
  <c r="Q192" i="4"/>
  <c r="U192" i="4" s="1"/>
  <c r="W192" i="4" s="1"/>
  <c r="K192" i="4"/>
  <c r="J192" i="4"/>
  <c r="I192" i="4"/>
  <c r="Z192" i="4" s="1"/>
  <c r="H192" i="4"/>
  <c r="AD191" i="4"/>
  <c r="U191" i="4"/>
  <c r="T191" i="4"/>
  <c r="S191" i="4"/>
  <c r="R191" i="4"/>
  <c r="Q191" i="4"/>
  <c r="K191" i="4"/>
  <c r="I191" i="4"/>
  <c r="H191" i="4"/>
  <c r="AD190" i="4"/>
  <c r="T190" i="4"/>
  <c r="S190" i="4"/>
  <c r="R190" i="4"/>
  <c r="Q190" i="4"/>
  <c r="K190" i="4"/>
  <c r="I190" i="4"/>
  <c r="Z190" i="4" s="1"/>
  <c r="H190" i="4"/>
  <c r="AD189" i="4"/>
  <c r="T189" i="4"/>
  <c r="S189" i="4"/>
  <c r="R189" i="4"/>
  <c r="Q189" i="4"/>
  <c r="U189" i="4" s="1"/>
  <c r="K189" i="4"/>
  <c r="I189" i="4"/>
  <c r="Z189" i="4" s="1"/>
  <c r="H189" i="4"/>
  <c r="AD188" i="4"/>
  <c r="T188" i="4"/>
  <c r="S188" i="4"/>
  <c r="R188" i="4"/>
  <c r="U188" i="4" s="1"/>
  <c r="Q188" i="4"/>
  <c r="K188" i="4"/>
  <c r="I188" i="4"/>
  <c r="Z188" i="4" s="1"/>
  <c r="H188" i="4"/>
  <c r="AD187" i="4"/>
  <c r="T187" i="4"/>
  <c r="S187" i="4"/>
  <c r="R187" i="4"/>
  <c r="Q187" i="4"/>
  <c r="U187" i="4" s="1"/>
  <c r="K187" i="4"/>
  <c r="J187" i="4"/>
  <c r="I187" i="4"/>
  <c r="Z187" i="4" s="1"/>
  <c r="H187" i="4"/>
  <c r="AD186" i="4"/>
  <c r="T186" i="4"/>
  <c r="S186" i="4"/>
  <c r="R186" i="4"/>
  <c r="Q186" i="4"/>
  <c r="U186" i="4" s="1"/>
  <c r="K186" i="4"/>
  <c r="J186" i="4"/>
  <c r="I186" i="4"/>
  <c r="Z186" i="4" s="1"/>
  <c r="H186" i="4"/>
  <c r="AD185" i="4"/>
  <c r="T185" i="4"/>
  <c r="S185" i="4"/>
  <c r="R185" i="4"/>
  <c r="U185" i="4" s="1"/>
  <c r="Q185" i="4"/>
  <c r="K185" i="4"/>
  <c r="I185" i="4"/>
  <c r="J185" i="4" s="1"/>
  <c r="H185" i="4"/>
  <c r="AD184" i="4"/>
  <c r="T184" i="4"/>
  <c r="S184" i="4"/>
  <c r="R184" i="4"/>
  <c r="Q184" i="4"/>
  <c r="U184" i="4" s="1"/>
  <c r="W184" i="4" s="1"/>
  <c r="K184" i="4"/>
  <c r="I184" i="4"/>
  <c r="J184" i="4" s="1"/>
  <c r="H184" i="4"/>
  <c r="AD183" i="4"/>
  <c r="U183" i="4"/>
  <c r="T183" i="4"/>
  <c r="S183" i="4"/>
  <c r="R183" i="4"/>
  <c r="Q183" i="4"/>
  <c r="K183" i="4"/>
  <c r="I183" i="4"/>
  <c r="H183" i="4"/>
  <c r="AD182" i="4"/>
  <c r="T182" i="4"/>
  <c r="U182" i="4" s="1"/>
  <c r="S182" i="4"/>
  <c r="R182" i="4"/>
  <c r="Q182" i="4"/>
  <c r="K182" i="4"/>
  <c r="I182" i="4"/>
  <c r="Z182" i="4" s="1"/>
  <c r="H182" i="4"/>
  <c r="AD181" i="4"/>
  <c r="T181" i="4"/>
  <c r="S181" i="4"/>
  <c r="R181" i="4"/>
  <c r="Q181" i="4"/>
  <c r="K181" i="4"/>
  <c r="J181" i="4"/>
  <c r="I181" i="4"/>
  <c r="Z181" i="4" s="1"/>
  <c r="H181" i="4"/>
  <c r="AD180" i="4"/>
  <c r="T180" i="4"/>
  <c r="S180" i="4"/>
  <c r="R180" i="4"/>
  <c r="U180" i="4" s="1"/>
  <c r="Q180" i="4"/>
  <c r="K180" i="4"/>
  <c r="I180" i="4"/>
  <c r="Z180" i="4" s="1"/>
  <c r="H180" i="4"/>
  <c r="AD179" i="4"/>
  <c r="T179" i="4"/>
  <c r="S179" i="4"/>
  <c r="R179" i="4"/>
  <c r="Q179" i="4"/>
  <c r="U179" i="4" s="1"/>
  <c r="K179" i="4"/>
  <c r="I179" i="4"/>
  <c r="J179" i="4" s="1"/>
  <c r="H179" i="4"/>
  <c r="AD178" i="4"/>
  <c r="T178" i="4"/>
  <c r="S178" i="4"/>
  <c r="R178" i="4"/>
  <c r="Q178" i="4"/>
  <c r="K178" i="4"/>
  <c r="J178" i="4"/>
  <c r="I178" i="4"/>
  <c r="Z178" i="4" s="1"/>
  <c r="H178" i="4"/>
  <c r="AD177" i="4"/>
  <c r="T177" i="4"/>
  <c r="S177" i="4"/>
  <c r="R177" i="4"/>
  <c r="U177" i="4" s="1"/>
  <c r="Q177" i="4"/>
  <c r="K177" i="4"/>
  <c r="I177" i="4"/>
  <c r="J177" i="4" s="1"/>
  <c r="H177" i="4"/>
  <c r="AD176" i="4"/>
  <c r="V176" i="4"/>
  <c r="T176" i="4"/>
  <c r="S176" i="4"/>
  <c r="R176" i="4"/>
  <c r="Q176" i="4"/>
  <c r="U176" i="4" s="1"/>
  <c r="W176" i="4" s="1"/>
  <c r="Y176" i="4" s="1"/>
  <c r="K176" i="4"/>
  <c r="J176" i="4"/>
  <c r="I176" i="4"/>
  <c r="Z176" i="4" s="1"/>
  <c r="H176" i="4"/>
  <c r="AD175" i="4"/>
  <c r="Y175" i="4"/>
  <c r="U175" i="4"/>
  <c r="W175" i="4" s="1"/>
  <c r="T175" i="4"/>
  <c r="S175" i="4"/>
  <c r="R175" i="4"/>
  <c r="Q175" i="4"/>
  <c r="K175" i="4"/>
  <c r="I175" i="4"/>
  <c r="Z175" i="4" s="1"/>
  <c r="H175" i="4"/>
  <c r="AD174" i="4"/>
  <c r="U174" i="4"/>
  <c r="T174" i="4"/>
  <c r="S174" i="4"/>
  <c r="R174" i="4"/>
  <c r="Q174" i="4"/>
  <c r="K174" i="4"/>
  <c r="I174" i="4"/>
  <c r="H174" i="4"/>
  <c r="AD173" i="4"/>
  <c r="T173" i="4"/>
  <c r="S173" i="4"/>
  <c r="R173" i="4"/>
  <c r="Q173" i="4"/>
  <c r="U173" i="4" s="1"/>
  <c r="K173" i="4"/>
  <c r="J173" i="4"/>
  <c r="I173" i="4"/>
  <c r="Z173" i="4" s="1"/>
  <c r="H173" i="4"/>
  <c r="AD172" i="4"/>
  <c r="T172" i="4"/>
  <c r="S172" i="4"/>
  <c r="U172" i="4" s="1"/>
  <c r="R172" i="4"/>
  <c r="Q172" i="4"/>
  <c r="K172" i="4"/>
  <c r="I172" i="4"/>
  <c r="H172" i="4"/>
  <c r="AD171" i="4"/>
  <c r="Z171" i="4"/>
  <c r="T171" i="4"/>
  <c r="S171" i="4"/>
  <c r="R171" i="4"/>
  <c r="Q171" i="4"/>
  <c r="K171" i="4"/>
  <c r="I171" i="4"/>
  <c r="J171" i="4" s="1"/>
  <c r="H171" i="4"/>
  <c r="AD170" i="4"/>
  <c r="Z170" i="4"/>
  <c r="T170" i="4"/>
  <c r="S170" i="4"/>
  <c r="R170" i="4"/>
  <c r="Q170" i="4"/>
  <c r="U170" i="4" s="1"/>
  <c r="K170" i="4"/>
  <c r="J170" i="4"/>
  <c r="I170" i="4"/>
  <c r="H170" i="4"/>
  <c r="AD169" i="4"/>
  <c r="T169" i="4"/>
  <c r="S169" i="4"/>
  <c r="R169" i="4"/>
  <c r="U169" i="4" s="1"/>
  <c r="Q169" i="4"/>
  <c r="K169" i="4"/>
  <c r="I169" i="4"/>
  <c r="J169" i="4" s="1"/>
  <c r="H169" i="4"/>
  <c r="AD168" i="4"/>
  <c r="T168" i="4"/>
  <c r="S168" i="4"/>
  <c r="R168" i="4"/>
  <c r="Q168" i="4"/>
  <c r="K168" i="4"/>
  <c r="J168" i="4"/>
  <c r="I168" i="4"/>
  <c r="Z168" i="4" s="1"/>
  <c r="H168" i="4"/>
  <c r="AD167" i="4"/>
  <c r="Y167" i="4"/>
  <c r="U167" i="4"/>
  <c r="W167" i="4" s="1"/>
  <c r="T167" i="4"/>
  <c r="S167" i="4"/>
  <c r="R167" i="4"/>
  <c r="Q167" i="4"/>
  <c r="K167" i="4"/>
  <c r="I167" i="4"/>
  <c r="Z167" i="4" s="1"/>
  <c r="H167" i="4"/>
  <c r="AD166" i="4"/>
  <c r="Z166" i="4"/>
  <c r="T166" i="4"/>
  <c r="S166" i="4"/>
  <c r="R166" i="4"/>
  <c r="Q166" i="4"/>
  <c r="U166" i="4" s="1"/>
  <c r="K166" i="4"/>
  <c r="I166" i="4"/>
  <c r="J166" i="4" s="1"/>
  <c r="H166" i="4"/>
  <c r="AD165" i="4"/>
  <c r="T165" i="4"/>
  <c r="S165" i="4"/>
  <c r="R165" i="4"/>
  <c r="Q165" i="4"/>
  <c r="K165" i="4"/>
  <c r="I165" i="4"/>
  <c r="J165" i="4" s="1"/>
  <c r="H165" i="4"/>
  <c r="AD164" i="4"/>
  <c r="U164" i="4"/>
  <c r="T164" i="4"/>
  <c r="S164" i="4"/>
  <c r="R164" i="4"/>
  <c r="Q164" i="4"/>
  <c r="K164" i="4"/>
  <c r="I164" i="4"/>
  <c r="H164" i="4"/>
  <c r="AD163" i="4"/>
  <c r="T163" i="4"/>
  <c r="U163" i="4" s="1"/>
  <c r="S163" i="4"/>
  <c r="R163" i="4"/>
  <c r="Q163" i="4"/>
  <c r="K163" i="4"/>
  <c r="I163" i="4"/>
  <c r="Z163" i="4" s="1"/>
  <c r="H163" i="4"/>
  <c r="AD162" i="4"/>
  <c r="T162" i="4"/>
  <c r="S162" i="4"/>
  <c r="R162" i="4"/>
  <c r="Q162" i="4"/>
  <c r="K162" i="4"/>
  <c r="I162" i="4"/>
  <c r="J162" i="4" s="1"/>
  <c r="H162" i="4"/>
  <c r="AD161" i="4"/>
  <c r="U161" i="4"/>
  <c r="W161" i="4" s="1"/>
  <c r="Y161" i="4" s="1"/>
  <c r="T161" i="4"/>
  <c r="S161" i="4"/>
  <c r="R161" i="4"/>
  <c r="Q161" i="4"/>
  <c r="K161" i="4"/>
  <c r="I161" i="4"/>
  <c r="Z161" i="4" s="1"/>
  <c r="H161" i="4"/>
  <c r="AD160" i="4"/>
  <c r="T160" i="4"/>
  <c r="S160" i="4"/>
  <c r="R160" i="4"/>
  <c r="Q160" i="4"/>
  <c r="U160" i="4" s="1"/>
  <c r="K160" i="4"/>
  <c r="J160" i="4"/>
  <c r="I160" i="4"/>
  <c r="Z160" i="4" s="1"/>
  <c r="H160" i="4"/>
  <c r="AD159" i="4"/>
  <c r="U159" i="4"/>
  <c r="T159" i="4"/>
  <c r="S159" i="4"/>
  <c r="R159" i="4"/>
  <c r="Q159" i="4"/>
  <c r="K159" i="4"/>
  <c r="I159" i="4"/>
  <c r="H159" i="4"/>
  <c r="AD158" i="4"/>
  <c r="T158" i="4"/>
  <c r="S158" i="4"/>
  <c r="R158" i="4"/>
  <c r="U158" i="4" s="1"/>
  <c r="Q158" i="4"/>
  <c r="K158" i="4"/>
  <c r="I158" i="4"/>
  <c r="Z158" i="4" s="1"/>
  <c r="H158" i="4"/>
  <c r="AD157" i="4"/>
  <c r="Z157" i="4"/>
  <c r="T157" i="4"/>
  <c r="S157" i="4"/>
  <c r="R157" i="4"/>
  <c r="Q157" i="4"/>
  <c r="K157" i="4"/>
  <c r="I157" i="4"/>
  <c r="J157" i="4" s="1"/>
  <c r="H157" i="4"/>
  <c r="AD156" i="4"/>
  <c r="Z156" i="4"/>
  <c r="T156" i="4"/>
  <c r="S156" i="4"/>
  <c r="R156" i="4"/>
  <c r="Q156" i="4"/>
  <c r="K156" i="4"/>
  <c r="J156" i="4"/>
  <c r="I156" i="4"/>
  <c r="H156" i="4"/>
  <c r="AD155" i="4"/>
  <c r="T155" i="4"/>
  <c r="S155" i="4"/>
  <c r="R155" i="4"/>
  <c r="Q155" i="4"/>
  <c r="U155" i="4" s="1"/>
  <c r="K155" i="4"/>
  <c r="I155" i="4"/>
  <c r="J155" i="4" s="1"/>
  <c r="H155" i="4"/>
  <c r="AD154" i="4"/>
  <c r="T154" i="4"/>
  <c r="S154" i="4"/>
  <c r="R154" i="4"/>
  <c r="Q154" i="4"/>
  <c r="U154" i="4" s="1"/>
  <c r="K154" i="4"/>
  <c r="J154" i="4"/>
  <c r="I154" i="4"/>
  <c r="Z154" i="4" s="1"/>
  <c r="H154" i="4"/>
  <c r="AD153" i="4"/>
  <c r="T153" i="4"/>
  <c r="S153" i="4"/>
  <c r="R153" i="4"/>
  <c r="Q153" i="4"/>
  <c r="U153" i="4" s="1"/>
  <c r="K153" i="4"/>
  <c r="I153" i="4"/>
  <c r="J153" i="4" s="1"/>
  <c r="H153" i="4"/>
  <c r="AD152" i="4"/>
  <c r="V152" i="4"/>
  <c r="T152" i="4"/>
  <c r="S152" i="4"/>
  <c r="R152" i="4"/>
  <c r="U152" i="4" s="1"/>
  <c r="W152" i="4" s="1"/>
  <c r="Q152" i="4"/>
  <c r="K152" i="4"/>
  <c r="I152" i="4"/>
  <c r="Z152" i="4" s="1"/>
  <c r="H152" i="4"/>
  <c r="AD151" i="4"/>
  <c r="U151" i="4"/>
  <c r="T151" i="4"/>
  <c r="S151" i="4"/>
  <c r="R151" i="4"/>
  <c r="Q151" i="4"/>
  <c r="K151" i="4"/>
  <c r="I151" i="4"/>
  <c r="H151" i="4"/>
  <c r="AD150" i="4"/>
  <c r="T150" i="4"/>
  <c r="S150" i="4"/>
  <c r="R150" i="4"/>
  <c r="U150" i="4" s="1"/>
  <c r="Q150" i="4"/>
  <c r="K150" i="4"/>
  <c r="I150" i="4"/>
  <c r="Z150" i="4" s="1"/>
  <c r="H150" i="4"/>
  <c r="AD149" i="4"/>
  <c r="Z149" i="4"/>
  <c r="T149" i="4"/>
  <c r="S149" i="4"/>
  <c r="R149" i="4"/>
  <c r="Q149" i="4"/>
  <c r="U149" i="4" s="1"/>
  <c r="K149" i="4"/>
  <c r="I149" i="4"/>
  <c r="J149" i="4" s="1"/>
  <c r="H149" i="4"/>
  <c r="AD148" i="4"/>
  <c r="T148" i="4"/>
  <c r="S148" i="4"/>
  <c r="R148" i="4"/>
  <c r="Q148" i="4"/>
  <c r="K148" i="4"/>
  <c r="J148" i="4"/>
  <c r="I148" i="4"/>
  <c r="Z148" i="4" s="1"/>
  <c r="H148" i="4"/>
  <c r="AD147" i="4"/>
  <c r="T147" i="4"/>
  <c r="S147" i="4"/>
  <c r="R147" i="4"/>
  <c r="Q147" i="4"/>
  <c r="U147" i="4" s="1"/>
  <c r="K147" i="4"/>
  <c r="I147" i="4"/>
  <c r="J147" i="4" s="1"/>
  <c r="H147" i="4"/>
  <c r="AD146" i="4"/>
  <c r="Z146" i="4"/>
  <c r="T146" i="4"/>
  <c r="S146" i="4"/>
  <c r="R146" i="4"/>
  <c r="Q146" i="4"/>
  <c r="U146" i="4" s="1"/>
  <c r="K146" i="4"/>
  <c r="J146" i="4"/>
  <c r="I146" i="4"/>
  <c r="H146" i="4"/>
  <c r="AD145" i="4"/>
  <c r="T145" i="4"/>
  <c r="S145" i="4"/>
  <c r="R145" i="4"/>
  <c r="Q145" i="4"/>
  <c r="U145" i="4" s="1"/>
  <c r="K145" i="4"/>
  <c r="I145" i="4"/>
  <c r="J145" i="4" s="1"/>
  <c r="H145" i="4"/>
  <c r="AD144" i="4"/>
  <c r="T144" i="4"/>
  <c r="S144" i="4"/>
  <c r="R144" i="4"/>
  <c r="U144" i="4" s="1"/>
  <c r="Q144" i="4"/>
  <c r="K144" i="4"/>
  <c r="I144" i="4"/>
  <c r="Z144" i="4" s="1"/>
  <c r="H144" i="4"/>
  <c r="AD143" i="4"/>
  <c r="U143" i="4"/>
  <c r="T143" i="4"/>
  <c r="S143" i="4"/>
  <c r="R143" i="4"/>
  <c r="Q143" i="4"/>
  <c r="K143" i="4"/>
  <c r="I143" i="4"/>
  <c r="H143" i="4"/>
  <c r="AD142" i="4"/>
  <c r="T142" i="4"/>
  <c r="S142" i="4"/>
  <c r="R142" i="4"/>
  <c r="Q142" i="4"/>
  <c r="K142" i="4"/>
  <c r="I142" i="4"/>
  <c r="Z142" i="4" s="1"/>
  <c r="H142" i="4"/>
  <c r="AD141" i="4"/>
  <c r="Z141" i="4"/>
  <c r="T141" i="4"/>
  <c r="S141" i="4"/>
  <c r="R141" i="4"/>
  <c r="Q141" i="4"/>
  <c r="U141" i="4" s="1"/>
  <c r="K141" i="4"/>
  <c r="I141" i="4"/>
  <c r="J141" i="4" s="1"/>
  <c r="H141" i="4"/>
  <c r="AD140" i="4"/>
  <c r="T140" i="4"/>
  <c r="S140" i="4"/>
  <c r="R140" i="4"/>
  <c r="Q140" i="4"/>
  <c r="U140" i="4" s="1"/>
  <c r="K140" i="4"/>
  <c r="J140" i="4"/>
  <c r="I140" i="4"/>
  <c r="Z140" i="4" s="1"/>
  <c r="H140" i="4"/>
  <c r="AD139" i="4"/>
  <c r="T139" i="4"/>
  <c r="S139" i="4"/>
  <c r="R139" i="4"/>
  <c r="Q139" i="4"/>
  <c r="K139" i="4"/>
  <c r="I139" i="4"/>
  <c r="J139" i="4" s="1"/>
  <c r="H139" i="4"/>
  <c r="AD138" i="4"/>
  <c r="Y138" i="4"/>
  <c r="V138" i="4"/>
  <c r="T138" i="4"/>
  <c r="S138" i="4"/>
  <c r="R138" i="4"/>
  <c r="Q138" i="4"/>
  <c r="U138" i="4" s="1"/>
  <c r="W138" i="4" s="1"/>
  <c r="K138" i="4"/>
  <c r="I138" i="4"/>
  <c r="Z138" i="4" s="1"/>
  <c r="H138" i="4"/>
  <c r="AD137" i="4"/>
  <c r="U137" i="4"/>
  <c r="T137" i="4"/>
  <c r="S137" i="4"/>
  <c r="R137" i="4"/>
  <c r="Q137" i="4"/>
  <c r="K137" i="4"/>
  <c r="I137" i="4"/>
  <c r="H137" i="4"/>
  <c r="AD136" i="4"/>
  <c r="X136" i="4"/>
  <c r="V136" i="4"/>
  <c r="T136" i="4"/>
  <c r="S136" i="4"/>
  <c r="R136" i="4"/>
  <c r="U136" i="4" s="1"/>
  <c r="W136" i="4" s="1"/>
  <c r="Y136" i="4" s="1"/>
  <c r="Q136" i="4"/>
  <c r="K136" i="4"/>
  <c r="J136" i="4"/>
  <c r="I136" i="4"/>
  <c r="Z136" i="4" s="1"/>
  <c r="H136" i="4"/>
  <c r="AD135" i="4"/>
  <c r="Z135" i="4"/>
  <c r="T135" i="4"/>
  <c r="S135" i="4"/>
  <c r="R135" i="4"/>
  <c r="Q135" i="4"/>
  <c r="K135" i="4"/>
  <c r="J135" i="4"/>
  <c r="I135" i="4"/>
  <c r="H135" i="4"/>
  <c r="AD134" i="4"/>
  <c r="W134" i="4"/>
  <c r="V134" i="4"/>
  <c r="T134" i="4"/>
  <c r="S134" i="4"/>
  <c r="R134" i="4"/>
  <c r="U134" i="4" s="1"/>
  <c r="Q134" i="4"/>
  <c r="K134" i="4"/>
  <c r="I134" i="4"/>
  <c r="Z134" i="4" s="1"/>
  <c r="H134" i="4"/>
  <c r="AD133" i="4"/>
  <c r="T133" i="4"/>
  <c r="S133" i="4"/>
  <c r="R133" i="4"/>
  <c r="Q133" i="4"/>
  <c r="K133" i="4"/>
  <c r="J133" i="4"/>
  <c r="I133" i="4"/>
  <c r="Z133" i="4" s="1"/>
  <c r="H133" i="4"/>
  <c r="AD132" i="4"/>
  <c r="T132" i="4"/>
  <c r="S132" i="4"/>
  <c r="R132" i="4"/>
  <c r="Q132" i="4"/>
  <c r="K132" i="4"/>
  <c r="J132" i="4"/>
  <c r="I132" i="4"/>
  <c r="Z132" i="4" s="1"/>
  <c r="H132" i="4"/>
  <c r="AD131" i="4"/>
  <c r="T131" i="4"/>
  <c r="S131" i="4"/>
  <c r="R131" i="4"/>
  <c r="U131" i="4" s="1"/>
  <c r="Q131" i="4"/>
  <c r="K131" i="4"/>
  <c r="I131" i="4"/>
  <c r="J131" i="4" s="1"/>
  <c r="H131" i="4"/>
  <c r="AD130" i="4"/>
  <c r="T130" i="4"/>
  <c r="S130" i="4"/>
  <c r="R130" i="4"/>
  <c r="Q130" i="4"/>
  <c r="K130" i="4"/>
  <c r="I130" i="4"/>
  <c r="Z130" i="4" s="1"/>
  <c r="H130" i="4"/>
  <c r="AD129" i="4"/>
  <c r="T129" i="4"/>
  <c r="S129" i="4"/>
  <c r="R129" i="4"/>
  <c r="U129" i="4" s="1"/>
  <c r="Q129" i="4"/>
  <c r="K129" i="4"/>
  <c r="J129" i="4"/>
  <c r="I129" i="4"/>
  <c r="Z129" i="4" s="1"/>
  <c r="H129" i="4"/>
  <c r="AD128" i="4"/>
  <c r="T128" i="4"/>
  <c r="S128" i="4"/>
  <c r="R128" i="4"/>
  <c r="Q128" i="4"/>
  <c r="K128" i="4"/>
  <c r="J128" i="4"/>
  <c r="I128" i="4"/>
  <c r="Z128" i="4" s="1"/>
  <c r="H128" i="4"/>
  <c r="AD127" i="4"/>
  <c r="T127" i="4"/>
  <c r="S127" i="4"/>
  <c r="R127" i="4"/>
  <c r="Q127" i="4"/>
  <c r="K127" i="4"/>
  <c r="I127" i="4"/>
  <c r="J127" i="4" s="1"/>
  <c r="H127" i="4"/>
  <c r="AD126" i="4"/>
  <c r="T126" i="4"/>
  <c r="S126" i="4"/>
  <c r="R126" i="4"/>
  <c r="Q126" i="4"/>
  <c r="K126" i="4"/>
  <c r="I126" i="4"/>
  <c r="Z126" i="4" s="1"/>
  <c r="H126" i="4"/>
  <c r="AD125" i="4"/>
  <c r="T125" i="4"/>
  <c r="S125" i="4"/>
  <c r="R125" i="4"/>
  <c r="U125" i="4" s="1"/>
  <c r="Q125" i="4"/>
  <c r="K125" i="4"/>
  <c r="J125" i="4"/>
  <c r="I125" i="4"/>
  <c r="Z125" i="4" s="1"/>
  <c r="H125" i="4"/>
  <c r="AD124" i="4"/>
  <c r="T124" i="4"/>
  <c r="S124" i="4"/>
  <c r="R124" i="4"/>
  <c r="Q124" i="4"/>
  <c r="K124" i="4"/>
  <c r="J124" i="4"/>
  <c r="I124" i="4"/>
  <c r="Z124" i="4" s="1"/>
  <c r="H124" i="4"/>
  <c r="AD123" i="4"/>
  <c r="T123" i="4"/>
  <c r="S123" i="4"/>
  <c r="R123" i="4"/>
  <c r="U123" i="4" s="1"/>
  <c r="Q123" i="4"/>
  <c r="K123" i="4"/>
  <c r="I123" i="4"/>
  <c r="J123" i="4" s="1"/>
  <c r="H123" i="4"/>
  <c r="AD122" i="4"/>
  <c r="T122" i="4"/>
  <c r="S122" i="4"/>
  <c r="R122" i="4"/>
  <c r="Q122" i="4"/>
  <c r="K122" i="4"/>
  <c r="I122" i="4"/>
  <c r="Z122" i="4" s="1"/>
  <c r="H122" i="4"/>
  <c r="AD121" i="4"/>
  <c r="T121" i="4"/>
  <c r="S121" i="4"/>
  <c r="R121" i="4"/>
  <c r="Q121" i="4"/>
  <c r="K121" i="4"/>
  <c r="J121" i="4"/>
  <c r="I121" i="4"/>
  <c r="Z121" i="4" s="1"/>
  <c r="H121" i="4"/>
  <c r="AD120" i="4"/>
  <c r="T120" i="4"/>
  <c r="S120" i="4"/>
  <c r="R120" i="4"/>
  <c r="Q120" i="4"/>
  <c r="K120" i="4"/>
  <c r="J120" i="4"/>
  <c r="I120" i="4"/>
  <c r="Z120" i="4" s="1"/>
  <c r="H120" i="4"/>
  <c r="AD119" i="4"/>
  <c r="T119" i="4"/>
  <c r="S119" i="4"/>
  <c r="R119" i="4"/>
  <c r="Q119" i="4"/>
  <c r="K119" i="4"/>
  <c r="I119" i="4"/>
  <c r="J119" i="4" s="1"/>
  <c r="H119" i="4"/>
  <c r="AD118" i="4"/>
  <c r="T118" i="4"/>
  <c r="S118" i="4"/>
  <c r="R118" i="4"/>
  <c r="Q118" i="4"/>
  <c r="K118" i="4"/>
  <c r="I118" i="4"/>
  <c r="Z118" i="4" s="1"/>
  <c r="H118" i="4"/>
  <c r="AD117" i="4"/>
  <c r="T117" i="4"/>
  <c r="S117" i="4"/>
  <c r="R117" i="4"/>
  <c r="Q117" i="4"/>
  <c r="K117" i="4"/>
  <c r="J117" i="4"/>
  <c r="I117" i="4"/>
  <c r="Z117" i="4" s="1"/>
  <c r="H117" i="4"/>
  <c r="AD116" i="4"/>
  <c r="T116" i="4"/>
  <c r="S116" i="4"/>
  <c r="R116" i="4"/>
  <c r="Q116" i="4"/>
  <c r="K116" i="4"/>
  <c r="J116" i="4"/>
  <c r="I116" i="4"/>
  <c r="Z116" i="4" s="1"/>
  <c r="H116" i="4"/>
  <c r="AD115" i="4"/>
  <c r="T115" i="4"/>
  <c r="S115" i="4"/>
  <c r="R115" i="4"/>
  <c r="Q115" i="4"/>
  <c r="K115" i="4"/>
  <c r="I115" i="4"/>
  <c r="J115" i="4" s="1"/>
  <c r="H115" i="4"/>
  <c r="AD114" i="4"/>
  <c r="T114" i="4"/>
  <c r="S114" i="4"/>
  <c r="R114" i="4"/>
  <c r="Q114" i="4"/>
  <c r="K114" i="4"/>
  <c r="I114" i="4"/>
  <c r="Z114" i="4" s="1"/>
  <c r="H114" i="4"/>
  <c r="AD113" i="4"/>
  <c r="T113" i="4"/>
  <c r="S113" i="4"/>
  <c r="R113" i="4"/>
  <c r="Q113" i="4"/>
  <c r="K113" i="4"/>
  <c r="J113" i="4"/>
  <c r="I113" i="4"/>
  <c r="Z113" i="4" s="1"/>
  <c r="H113" i="4"/>
  <c r="AD112" i="4"/>
  <c r="T112" i="4"/>
  <c r="S112" i="4"/>
  <c r="R112" i="4"/>
  <c r="Q112" i="4"/>
  <c r="K112" i="4"/>
  <c r="J112" i="4"/>
  <c r="I112" i="4"/>
  <c r="Z112" i="4" s="1"/>
  <c r="H112" i="4"/>
  <c r="AD111" i="4"/>
  <c r="T111" i="4"/>
  <c r="S111" i="4"/>
  <c r="R111" i="4"/>
  <c r="Q111" i="4"/>
  <c r="K111" i="4"/>
  <c r="I111" i="4"/>
  <c r="J111" i="4" s="1"/>
  <c r="H111" i="4"/>
  <c r="AD110" i="4"/>
  <c r="T110" i="4"/>
  <c r="S110" i="4"/>
  <c r="R110" i="4"/>
  <c r="Q110" i="4"/>
  <c r="K110" i="4"/>
  <c r="I110" i="4"/>
  <c r="Z110" i="4" s="1"/>
  <c r="H110" i="4"/>
  <c r="AD109" i="4"/>
  <c r="T109" i="4"/>
  <c r="S109" i="4"/>
  <c r="R109" i="4"/>
  <c r="Q109" i="4"/>
  <c r="K109" i="4"/>
  <c r="J109" i="4"/>
  <c r="I109" i="4"/>
  <c r="Z109" i="4" s="1"/>
  <c r="H109" i="4"/>
  <c r="AD108" i="4"/>
  <c r="T108" i="4"/>
  <c r="S108" i="4"/>
  <c r="R108" i="4"/>
  <c r="Q108" i="4"/>
  <c r="K108" i="4"/>
  <c r="I108" i="4"/>
  <c r="J108" i="4" s="1"/>
  <c r="H108" i="4"/>
  <c r="AD107" i="4"/>
  <c r="T107" i="4"/>
  <c r="S107" i="4"/>
  <c r="R107" i="4"/>
  <c r="Q107" i="4"/>
  <c r="U107" i="4" s="1"/>
  <c r="K107" i="4"/>
  <c r="I107" i="4"/>
  <c r="J107" i="4" s="1"/>
  <c r="H107" i="4"/>
  <c r="AD106" i="4"/>
  <c r="T106" i="4"/>
  <c r="S106" i="4"/>
  <c r="R106" i="4"/>
  <c r="Q106" i="4"/>
  <c r="K106" i="4"/>
  <c r="I106" i="4"/>
  <c r="Z106" i="4" s="1"/>
  <c r="H106" i="4"/>
  <c r="AD105" i="4"/>
  <c r="T105" i="4"/>
  <c r="S105" i="4"/>
  <c r="R105" i="4"/>
  <c r="Q105" i="4"/>
  <c r="K105" i="4"/>
  <c r="J105" i="4"/>
  <c r="I105" i="4"/>
  <c r="Z105" i="4" s="1"/>
  <c r="H105" i="4"/>
  <c r="AD104" i="4"/>
  <c r="T104" i="4"/>
  <c r="S104" i="4"/>
  <c r="R104" i="4"/>
  <c r="Q104" i="4"/>
  <c r="K104" i="4"/>
  <c r="I104" i="4"/>
  <c r="J104" i="4" s="1"/>
  <c r="H104" i="4"/>
  <c r="AD103" i="4"/>
  <c r="T103" i="4"/>
  <c r="S103" i="4"/>
  <c r="R103" i="4"/>
  <c r="Q103" i="4"/>
  <c r="K103" i="4"/>
  <c r="I103" i="4"/>
  <c r="J103" i="4" s="1"/>
  <c r="H103" i="4"/>
  <c r="AD102" i="4"/>
  <c r="T102" i="4"/>
  <c r="S102" i="4"/>
  <c r="R102" i="4"/>
  <c r="Q102" i="4"/>
  <c r="K102" i="4"/>
  <c r="I102" i="4"/>
  <c r="Z102" i="4" s="1"/>
  <c r="H102" i="4"/>
  <c r="AD101" i="4"/>
  <c r="T101" i="4"/>
  <c r="S101" i="4"/>
  <c r="R101" i="4"/>
  <c r="Q101" i="4"/>
  <c r="U101" i="4" s="1"/>
  <c r="K101" i="4"/>
  <c r="J101" i="4"/>
  <c r="I101" i="4"/>
  <c r="Z101" i="4" s="1"/>
  <c r="H101" i="4"/>
  <c r="AD100" i="4"/>
  <c r="T100" i="4"/>
  <c r="S100" i="4"/>
  <c r="R100" i="4"/>
  <c r="Q100" i="4"/>
  <c r="K100" i="4"/>
  <c r="I100" i="4"/>
  <c r="J100" i="4" s="1"/>
  <c r="H100" i="4"/>
  <c r="AD99" i="4"/>
  <c r="T99" i="4"/>
  <c r="S99" i="4"/>
  <c r="R99" i="4"/>
  <c r="Q99" i="4"/>
  <c r="K99" i="4"/>
  <c r="I99" i="4"/>
  <c r="J99" i="4" s="1"/>
  <c r="H99" i="4"/>
  <c r="AD98" i="4"/>
  <c r="T98" i="4"/>
  <c r="S98" i="4"/>
  <c r="R98" i="4"/>
  <c r="Q98" i="4"/>
  <c r="K98" i="4"/>
  <c r="I98" i="4"/>
  <c r="Z98" i="4" s="1"/>
  <c r="H98" i="4"/>
  <c r="AD97" i="4"/>
  <c r="T97" i="4"/>
  <c r="S97" i="4"/>
  <c r="R97" i="4"/>
  <c r="Q97" i="4"/>
  <c r="K97" i="4"/>
  <c r="J97" i="4"/>
  <c r="I97" i="4"/>
  <c r="Z97" i="4" s="1"/>
  <c r="H97" i="4"/>
  <c r="AD96" i="4"/>
  <c r="T96" i="4"/>
  <c r="S96" i="4"/>
  <c r="R96" i="4"/>
  <c r="Q96" i="4"/>
  <c r="K96" i="4"/>
  <c r="I96" i="4"/>
  <c r="J96" i="4" s="1"/>
  <c r="H96" i="4"/>
  <c r="AD95" i="4"/>
  <c r="T95" i="4"/>
  <c r="S95" i="4"/>
  <c r="R95" i="4"/>
  <c r="Q95" i="4"/>
  <c r="K95" i="4"/>
  <c r="I95" i="4"/>
  <c r="J95" i="4" s="1"/>
  <c r="H95" i="4"/>
  <c r="AD94" i="4"/>
  <c r="T94" i="4"/>
  <c r="S94" i="4"/>
  <c r="R94" i="4"/>
  <c r="Q94" i="4"/>
  <c r="K94" i="4"/>
  <c r="I94" i="4"/>
  <c r="Z94" i="4" s="1"/>
  <c r="H94" i="4"/>
  <c r="AD93" i="4"/>
  <c r="T93" i="4"/>
  <c r="S93" i="4"/>
  <c r="R93" i="4"/>
  <c r="Q93" i="4"/>
  <c r="U93" i="4" s="1"/>
  <c r="K93" i="4"/>
  <c r="J93" i="4"/>
  <c r="I93" i="4"/>
  <c r="Z93" i="4" s="1"/>
  <c r="H93" i="4"/>
  <c r="AD92" i="4"/>
  <c r="T92" i="4"/>
  <c r="S92" i="4"/>
  <c r="R92" i="4"/>
  <c r="Q92" i="4"/>
  <c r="K92" i="4"/>
  <c r="I92" i="4"/>
  <c r="J92" i="4" s="1"/>
  <c r="H92" i="4"/>
  <c r="AD91" i="4"/>
  <c r="T91" i="4"/>
  <c r="S91" i="4"/>
  <c r="R91" i="4"/>
  <c r="Q91" i="4"/>
  <c r="K91" i="4"/>
  <c r="I91" i="4"/>
  <c r="J91" i="4" s="1"/>
  <c r="H91" i="4"/>
  <c r="AD90" i="4"/>
  <c r="T90" i="4"/>
  <c r="S90" i="4"/>
  <c r="R90" i="4"/>
  <c r="Q90" i="4"/>
  <c r="K90" i="4"/>
  <c r="I90" i="4"/>
  <c r="Z90" i="4" s="1"/>
  <c r="H90" i="4"/>
  <c r="AD89" i="4"/>
  <c r="T89" i="4"/>
  <c r="S89" i="4"/>
  <c r="R89" i="4"/>
  <c r="Q89" i="4"/>
  <c r="K89" i="4"/>
  <c r="J89" i="4"/>
  <c r="I89" i="4"/>
  <c r="Z89" i="4" s="1"/>
  <c r="H89" i="4"/>
  <c r="AD88" i="4"/>
  <c r="T88" i="4"/>
  <c r="S88" i="4"/>
  <c r="R88" i="4"/>
  <c r="Q88" i="4"/>
  <c r="K88" i="4"/>
  <c r="I88" i="4"/>
  <c r="J88" i="4" s="1"/>
  <c r="H88" i="4"/>
  <c r="AD87" i="4"/>
  <c r="T87" i="4"/>
  <c r="S87" i="4"/>
  <c r="R87" i="4"/>
  <c r="Q87" i="4"/>
  <c r="K87" i="4"/>
  <c r="I87" i="4"/>
  <c r="J87" i="4" s="1"/>
  <c r="H87" i="4"/>
  <c r="AD86" i="4"/>
  <c r="T86" i="4"/>
  <c r="S86" i="4"/>
  <c r="R86" i="4"/>
  <c r="Q86" i="4"/>
  <c r="U86" i="4" s="1"/>
  <c r="W86" i="4" s="1"/>
  <c r="K86" i="4"/>
  <c r="I86" i="4"/>
  <c r="Z86" i="4" s="1"/>
  <c r="H86" i="4"/>
  <c r="AD85" i="4"/>
  <c r="T85" i="4"/>
  <c r="S85" i="4"/>
  <c r="R85" i="4"/>
  <c r="Q85" i="4"/>
  <c r="K85" i="4"/>
  <c r="J85" i="4"/>
  <c r="I85" i="4"/>
  <c r="Z85" i="4" s="1"/>
  <c r="H85" i="4"/>
  <c r="AD84" i="4"/>
  <c r="V84" i="4"/>
  <c r="T84" i="4"/>
  <c r="S84" i="4"/>
  <c r="R84" i="4"/>
  <c r="Q84" i="4"/>
  <c r="U84" i="4" s="1"/>
  <c r="W84" i="4" s="1"/>
  <c r="K84" i="4"/>
  <c r="J84" i="4"/>
  <c r="I84" i="4"/>
  <c r="Z84" i="4" s="1"/>
  <c r="H84" i="4"/>
  <c r="AD83" i="4"/>
  <c r="Z83" i="4"/>
  <c r="T83" i="4"/>
  <c r="S83" i="4"/>
  <c r="R83" i="4"/>
  <c r="Q83" i="4"/>
  <c r="K83" i="4"/>
  <c r="J83" i="4"/>
  <c r="I83" i="4"/>
  <c r="H83" i="4"/>
  <c r="AD82" i="4"/>
  <c r="T82" i="4"/>
  <c r="S82" i="4"/>
  <c r="R82" i="4"/>
  <c r="Q82" i="4"/>
  <c r="K82" i="4"/>
  <c r="J82" i="4"/>
  <c r="I82" i="4"/>
  <c r="Z82" i="4" s="1"/>
  <c r="H82" i="4"/>
  <c r="AD81" i="4"/>
  <c r="Z81" i="4"/>
  <c r="T81" i="4"/>
  <c r="S81" i="4"/>
  <c r="R81" i="4"/>
  <c r="Q81" i="4"/>
  <c r="K81" i="4"/>
  <c r="J81" i="4"/>
  <c r="I81" i="4"/>
  <c r="H81" i="4"/>
  <c r="AD80" i="4"/>
  <c r="Z80" i="4"/>
  <c r="T80" i="4"/>
  <c r="S80" i="4"/>
  <c r="R80" i="4"/>
  <c r="Q80" i="4"/>
  <c r="K80" i="4"/>
  <c r="J80" i="4"/>
  <c r="I80" i="4"/>
  <c r="H80" i="4"/>
  <c r="AD79" i="4"/>
  <c r="Z79" i="4"/>
  <c r="T79" i="4"/>
  <c r="S79" i="4"/>
  <c r="R79" i="4"/>
  <c r="Q79" i="4"/>
  <c r="U79" i="4" s="1"/>
  <c r="W79" i="4" s="1"/>
  <c r="K79" i="4"/>
  <c r="J79" i="4"/>
  <c r="I79" i="4"/>
  <c r="H79" i="4"/>
  <c r="AD78" i="4"/>
  <c r="T78" i="4"/>
  <c r="S78" i="4"/>
  <c r="R78" i="4"/>
  <c r="Q78" i="4"/>
  <c r="K78" i="4"/>
  <c r="J78" i="4"/>
  <c r="I78" i="4"/>
  <c r="Z78" i="4" s="1"/>
  <c r="H78" i="4"/>
  <c r="AD77" i="4"/>
  <c r="Z77" i="4"/>
  <c r="T77" i="4"/>
  <c r="S77" i="4"/>
  <c r="R77" i="4"/>
  <c r="Q77" i="4"/>
  <c r="K77" i="4"/>
  <c r="J77" i="4"/>
  <c r="I77" i="4"/>
  <c r="H77" i="4"/>
  <c r="AD76" i="4"/>
  <c r="Z76" i="4"/>
  <c r="T76" i="4"/>
  <c r="S76" i="4"/>
  <c r="R76" i="4"/>
  <c r="Q76" i="4"/>
  <c r="K76" i="4"/>
  <c r="J76" i="4"/>
  <c r="I76" i="4"/>
  <c r="H76" i="4"/>
  <c r="AD75" i="4"/>
  <c r="Z75" i="4"/>
  <c r="T75" i="4"/>
  <c r="S75" i="4"/>
  <c r="R75" i="4"/>
  <c r="Q75" i="4"/>
  <c r="K75" i="4"/>
  <c r="J75" i="4"/>
  <c r="I75" i="4"/>
  <c r="H75" i="4"/>
  <c r="AD74" i="4"/>
  <c r="Z74" i="4"/>
  <c r="W74" i="4"/>
  <c r="V74" i="4"/>
  <c r="T74" i="4"/>
  <c r="S74" i="4"/>
  <c r="R74" i="4"/>
  <c r="Q74" i="4"/>
  <c r="U74" i="4" s="1"/>
  <c r="K74" i="4"/>
  <c r="J74" i="4"/>
  <c r="I74" i="4"/>
  <c r="H74" i="4"/>
  <c r="AD73" i="4"/>
  <c r="Z73" i="4"/>
  <c r="T73" i="4"/>
  <c r="S73" i="4"/>
  <c r="R73" i="4"/>
  <c r="Q73" i="4"/>
  <c r="U73" i="4" s="1"/>
  <c r="W73" i="4" s="1"/>
  <c r="K73" i="4"/>
  <c r="J73" i="4"/>
  <c r="I73" i="4"/>
  <c r="H73" i="4"/>
  <c r="AD72" i="4"/>
  <c r="Z72" i="4"/>
  <c r="T72" i="4"/>
  <c r="S72" i="4"/>
  <c r="R72" i="4"/>
  <c r="Q72" i="4"/>
  <c r="K72" i="4"/>
  <c r="J72" i="4"/>
  <c r="I72" i="4"/>
  <c r="H72" i="4"/>
  <c r="AD71" i="4"/>
  <c r="T71" i="4"/>
  <c r="S71" i="4"/>
  <c r="R71" i="4"/>
  <c r="Q71" i="4"/>
  <c r="K71" i="4"/>
  <c r="J71" i="4"/>
  <c r="I71" i="4"/>
  <c r="Z71" i="4" s="1"/>
  <c r="H71" i="4"/>
  <c r="AD70" i="4"/>
  <c r="Z70" i="4"/>
  <c r="T70" i="4"/>
  <c r="S70" i="4"/>
  <c r="R70" i="4"/>
  <c r="Q70" i="4"/>
  <c r="K70" i="4"/>
  <c r="J70" i="4"/>
  <c r="I70" i="4"/>
  <c r="H70" i="4"/>
  <c r="AD69" i="4"/>
  <c r="Z69" i="4"/>
  <c r="T69" i="4"/>
  <c r="S69" i="4"/>
  <c r="R69" i="4"/>
  <c r="Q69" i="4"/>
  <c r="K69" i="4"/>
  <c r="J69" i="4"/>
  <c r="I69" i="4"/>
  <c r="H69" i="4"/>
  <c r="AD68" i="4"/>
  <c r="Z68" i="4"/>
  <c r="T68" i="4"/>
  <c r="S68" i="4"/>
  <c r="R68" i="4"/>
  <c r="Q68" i="4"/>
  <c r="U68" i="4" s="1"/>
  <c r="V68" i="4" s="1"/>
  <c r="K68" i="4"/>
  <c r="J68" i="4"/>
  <c r="I68" i="4"/>
  <c r="H68" i="4"/>
  <c r="AD67" i="4"/>
  <c r="Z67" i="4"/>
  <c r="W67" i="4"/>
  <c r="X67" i="4" s="1"/>
  <c r="V67" i="4"/>
  <c r="T67" i="4"/>
  <c r="S67" i="4"/>
  <c r="R67" i="4"/>
  <c r="Q67" i="4"/>
  <c r="U67" i="4" s="1"/>
  <c r="K67" i="4"/>
  <c r="J67" i="4"/>
  <c r="I67" i="4"/>
  <c r="H67" i="4"/>
  <c r="AD66" i="4"/>
  <c r="Z66" i="4"/>
  <c r="T66" i="4"/>
  <c r="S66" i="4"/>
  <c r="R66" i="4"/>
  <c r="Q66" i="4"/>
  <c r="K66" i="4"/>
  <c r="J66" i="4"/>
  <c r="I66" i="4"/>
  <c r="H66" i="4"/>
  <c r="AD65" i="4"/>
  <c r="Z65" i="4"/>
  <c r="T65" i="4"/>
  <c r="S65" i="4"/>
  <c r="R65" i="4"/>
  <c r="Q65" i="4"/>
  <c r="K65" i="4"/>
  <c r="J65" i="4"/>
  <c r="I65" i="4"/>
  <c r="H65" i="4"/>
  <c r="AD64" i="4"/>
  <c r="T64" i="4"/>
  <c r="S64" i="4"/>
  <c r="R64" i="4"/>
  <c r="Q64" i="4"/>
  <c r="K64" i="4"/>
  <c r="J64" i="4"/>
  <c r="I64" i="4"/>
  <c r="Z64" i="4" s="1"/>
  <c r="H64" i="4"/>
  <c r="AD63" i="4"/>
  <c r="Z63" i="4"/>
  <c r="T63" i="4"/>
  <c r="S63" i="4"/>
  <c r="R63" i="4"/>
  <c r="Q63" i="4"/>
  <c r="U63" i="4" s="1"/>
  <c r="W63" i="4" s="1"/>
  <c r="Y63" i="4" s="1"/>
  <c r="K63" i="4"/>
  <c r="J63" i="4"/>
  <c r="I63" i="4"/>
  <c r="H63" i="4"/>
  <c r="AD62" i="4"/>
  <c r="Z62" i="4"/>
  <c r="T62" i="4"/>
  <c r="S62" i="4"/>
  <c r="R62" i="4"/>
  <c r="Q62" i="4"/>
  <c r="K62" i="4"/>
  <c r="J62" i="4"/>
  <c r="I62" i="4"/>
  <c r="H62" i="4"/>
  <c r="AD61" i="4"/>
  <c r="Z61" i="4"/>
  <c r="T61" i="4"/>
  <c r="S61" i="4"/>
  <c r="R61" i="4"/>
  <c r="Q61" i="4"/>
  <c r="K61" i="4"/>
  <c r="J61" i="4"/>
  <c r="I61" i="4"/>
  <c r="H61" i="4"/>
  <c r="AD60" i="4"/>
  <c r="T60" i="4"/>
  <c r="S60" i="4"/>
  <c r="R60" i="4"/>
  <c r="Q60" i="4"/>
  <c r="K60" i="4"/>
  <c r="J60" i="4"/>
  <c r="I60" i="4"/>
  <c r="Z60" i="4" s="1"/>
  <c r="H60" i="4"/>
  <c r="AD59" i="4"/>
  <c r="Z59" i="4"/>
  <c r="T59" i="4"/>
  <c r="S59" i="4"/>
  <c r="R59" i="4"/>
  <c r="Q59" i="4"/>
  <c r="K59" i="4"/>
  <c r="J59" i="4"/>
  <c r="I59" i="4"/>
  <c r="H59" i="4"/>
  <c r="AD58" i="4"/>
  <c r="Z58" i="4"/>
  <c r="T58" i="4"/>
  <c r="S58" i="4"/>
  <c r="R58" i="4"/>
  <c r="Q58" i="4"/>
  <c r="K58" i="4"/>
  <c r="J58" i="4"/>
  <c r="I58" i="4"/>
  <c r="H58" i="4"/>
  <c r="AD57" i="4"/>
  <c r="Z57" i="4"/>
  <c r="T57" i="4"/>
  <c r="S57" i="4"/>
  <c r="R57" i="4"/>
  <c r="Q57" i="4"/>
  <c r="K57" i="4"/>
  <c r="J57" i="4"/>
  <c r="I57" i="4"/>
  <c r="H57" i="4"/>
  <c r="AD56" i="4"/>
  <c r="T56" i="4"/>
  <c r="S56" i="4"/>
  <c r="R56" i="4"/>
  <c r="Q56" i="4"/>
  <c r="K56" i="4"/>
  <c r="J56" i="4"/>
  <c r="I56" i="4"/>
  <c r="Z56" i="4" s="1"/>
  <c r="H56" i="4"/>
  <c r="AD55" i="4"/>
  <c r="Z55" i="4"/>
  <c r="T55" i="4"/>
  <c r="S55" i="4"/>
  <c r="R55" i="4"/>
  <c r="Q55" i="4"/>
  <c r="K55" i="4"/>
  <c r="J55" i="4"/>
  <c r="I55" i="4"/>
  <c r="H55" i="4"/>
  <c r="AD54" i="4"/>
  <c r="Z54" i="4"/>
  <c r="T54" i="4"/>
  <c r="S54" i="4"/>
  <c r="R54" i="4"/>
  <c r="Q54" i="4"/>
  <c r="U54" i="4" s="1"/>
  <c r="K54" i="4"/>
  <c r="J54" i="4"/>
  <c r="I54" i="4"/>
  <c r="H54" i="4"/>
  <c r="AD53" i="4"/>
  <c r="Z53" i="4"/>
  <c r="T53" i="4"/>
  <c r="S53" i="4"/>
  <c r="R53" i="4"/>
  <c r="Q53" i="4"/>
  <c r="K53" i="4"/>
  <c r="J53" i="4"/>
  <c r="I53" i="4"/>
  <c r="H53" i="4"/>
  <c r="AD52" i="4"/>
  <c r="T52" i="4"/>
  <c r="S52" i="4"/>
  <c r="R52" i="4"/>
  <c r="Q52" i="4"/>
  <c r="K52" i="4"/>
  <c r="J52" i="4"/>
  <c r="I52" i="4"/>
  <c r="Z52" i="4" s="1"/>
  <c r="H52" i="4"/>
  <c r="AD51" i="4"/>
  <c r="Z51" i="4"/>
  <c r="T51" i="4"/>
  <c r="S51" i="4"/>
  <c r="R51" i="4"/>
  <c r="Q51" i="4"/>
  <c r="K51" i="4"/>
  <c r="J51" i="4"/>
  <c r="I51" i="4"/>
  <c r="H51" i="4"/>
  <c r="AD50" i="4"/>
  <c r="Z50" i="4"/>
  <c r="T50" i="4"/>
  <c r="S50" i="4"/>
  <c r="R50" i="4"/>
  <c r="Q50" i="4"/>
  <c r="K50" i="4"/>
  <c r="J50" i="4"/>
  <c r="I50" i="4"/>
  <c r="H50" i="4"/>
  <c r="AD49" i="4"/>
  <c r="Z49" i="4"/>
  <c r="T49" i="4"/>
  <c r="S49" i="4"/>
  <c r="R49" i="4"/>
  <c r="Q49" i="4"/>
  <c r="K49" i="4"/>
  <c r="J49" i="4"/>
  <c r="I49" i="4"/>
  <c r="H49" i="4"/>
  <c r="AD48" i="4"/>
  <c r="T48" i="4"/>
  <c r="S48" i="4"/>
  <c r="R48" i="4"/>
  <c r="Q48" i="4"/>
  <c r="U48" i="4" s="1"/>
  <c r="W48" i="4" s="1"/>
  <c r="K48" i="4"/>
  <c r="J48" i="4"/>
  <c r="I48" i="4"/>
  <c r="Z48" i="4" s="1"/>
  <c r="H48" i="4"/>
  <c r="AD47" i="4"/>
  <c r="Z47" i="4"/>
  <c r="T47" i="4"/>
  <c r="S47" i="4"/>
  <c r="R47" i="4"/>
  <c r="Q47" i="4"/>
  <c r="K47" i="4"/>
  <c r="J47" i="4"/>
  <c r="I47" i="4"/>
  <c r="H47" i="4"/>
  <c r="AD46" i="4"/>
  <c r="Z46" i="4"/>
  <c r="T46" i="4"/>
  <c r="S46" i="4"/>
  <c r="R46" i="4"/>
  <c r="Q46" i="4"/>
  <c r="K46" i="4"/>
  <c r="J46" i="4"/>
  <c r="I46" i="4"/>
  <c r="H46" i="4"/>
  <c r="AD45" i="4"/>
  <c r="Z45" i="4"/>
  <c r="T45" i="4"/>
  <c r="S45" i="4"/>
  <c r="R45" i="4"/>
  <c r="Q45" i="4"/>
  <c r="K45" i="4"/>
  <c r="J45" i="4"/>
  <c r="I45" i="4"/>
  <c r="H45" i="4"/>
  <c r="AD44" i="4"/>
  <c r="T44" i="4"/>
  <c r="S44" i="4"/>
  <c r="R44" i="4"/>
  <c r="Q44" i="4"/>
  <c r="U44" i="4" s="1"/>
  <c r="W44" i="4" s="1"/>
  <c r="K44" i="4"/>
  <c r="J44" i="4"/>
  <c r="I44" i="4"/>
  <c r="Z44" i="4" s="1"/>
  <c r="H44" i="4"/>
  <c r="AD43" i="4"/>
  <c r="Z43" i="4"/>
  <c r="T43" i="4"/>
  <c r="S43" i="4"/>
  <c r="R43" i="4"/>
  <c r="Q43" i="4"/>
  <c r="U43" i="4" s="1"/>
  <c r="V43" i="4" s="1"/>
  <c r="K43" i="4"/>
  <c r="J43" i="4"/>
  <c r="I43" i="4"/>
  <c r="H43" i="4"/>
  <c r="AD42" i="4"/>
  <c r="Z42" i="4"/>
  <c r="T42" i="4"/>
  <c r="S42" i="4"/>
  <c r="R42" i="4"/>
  <c r="Q42" i="4"/>
  <c r="K42" i="4"/>
  <c r="J42" i="4"/>
  <c r="I42" i="4"/>
  <c r="H42" i="4"/>
  <c r="AD41" i="4"/>
  <c r="Z41" i="4"/>
  <c r="T41" i="4"/>
  <c r="S41" i="4"/>
  <c r="R41" i="4"/>
  <c r="Q41" i="4"/>
  <c r="K41" i="4"/>
  <c r="J41" i="4"/>
  <c r="I41" i="4"/>
  <c r="H41" i="4"/>
  <c r="AD40" i="4"/>
  <c r="T40" i="4"/>
  <c r="S40" i="4"/>
  <c r="R40" i="4"/>
  <c r="Q40" i="4"/>
  <c r="K40" i="4"/>
  <c r="J40" i="4"/>
  <c r="I40" i="4"/>
  <c r="Z40" i="4" s="1"/>
  <c r="H40" i="4"/>
  <c r="AD39" i="4"/>
  <c r="Z39" i="4"/>
  <c r="T39" i="4"/>
  <c r="S39" i="4"/>
  <c r="R39" i="4"/>
  <c r="Q39" i="4"/>
  <c r="K39" i="4"/>
  <c r="J39" i="4"/>
  <c r="I39" i="4"/>
  <c r="H39" i="4"/>
  <c r="AD38" i="4"/>
  <c r="Z38" i="4"/>
  <c r="T38" i="4"/>
  <c r="S38" i="4"/>
  <c r="R38" i="4"/>
  <c r="Q38" i="4"/>
  <c r="U38" i="4" s="1"/>
  <c r="K38" i="4"/>
  <c r="I38" i="4"/>
  <c r="J38" i="4" s="1"/>
  <c r="H38" i="4"/>
  <c r="AD37" i="4"/>
  <c r="Z37" i="4"/>
  <c r="T37" i="4"/>
  <c r="S37" i="4"/>
  <c r="R37" i="4"/>
  <c r="Q37" i="4"/>
  <c r="U37" i="4" s="1"/>
  <c r="V37" i="4" s="1"/>
  <c r="K37" i="4"/>
  <c r="J37" i="4"/>
  <c r="I37" i="4"/>
  <c r="H37" i="4"/>
  <c r="AD36" i="4"/>
  <c r="T36" i="4"/>
  <c r="S36" i="4"/>
  <c r="R36" i="4"/>
  <c r="Q36" i="4"/>
  <c r="K36" i="4"/>
  <c r="J36" i="4"/>
  <c r="I36" i="4"/>
  <c r="Z36" i="4" s="1"/>
  <c r="H36" i="4"/>
  <c r="AD35" i="4"/>
  <c r="Z35" i="4"/>
  <c r="T35" i="4"/>
  <c r="S35" i="4"/>
  <c r="R35" i="4"/>
  <c r="Q35" i="4"/>
  <c r="K35" i="4"/>
  <c r="J35" i="4"/>
  <c r="I35" i="4"/>
  <c r="H35" i="4"/>
  <c r="AD34" i="4"/>
  <c r="Z34" i="4"/>
  <c r="T34" i="4"/>
  <c r="S34" i="4"/>
  <c r="R34" i="4"/>
  <c r="Q34" i="4"/>
  <c r="K34" i="4"/>
  <c r="I34" i="4"/>
  <c r="J34" i="4" s="1"/>
  <c r="H34" i="4"/>
  <c r="AD33" i="4"/>
  <c r="Z33" i="4"/>
  <c r="T33" i="4"/>
  <c r="S33" i="4"/>
  <c r="R33" i="4"/>
  <c r="Q33" i="4"/>
  <c r="K33" i="4"/>
  <c r="J33" i="4"/>
  <c r="I33" i="4"/>
  <c r="H33" i="4"/>
  <c r="AD32" i="4"/>
  <c r="T32" i="4"/>
  <c r="S32" i="4"/>
  <c r="R32" i="4"/>
  <c r="Q32" i="4"/>
  <c r="K32" i="4"/>
  <c r="J32" i="4"/>
  <c r="I32" i="4"/>
  <c r="Z32" i="4" s="1"/>
  <c r="H32" i="4"/>
  <c r="AD31" i="4"/>
  <c r="Z31" i="4"/>
  <c r="T31" i="4"/>
  <c r="S31" i="4"/>
  <c r="R31" i="4"/>
  <c r="Q31" i="4"/>
  <c r="K31" i="4"/>
  <c r="J31" i="4"/>
  <c r="I31" i="4"/>
  <c r="H31" i="4"/>
  <c r="AD30" i="4"/>
  <c r="Z30" i="4"/>
  <c r="T30" i="4"/>
  <c r="S30" i="4"/>
  <c r="R30" i="4"/>
  <c r="Q30" i="4"/>
  <c r="K30" i="4"/>
  <c r="I30" i="4"/>
  <c r="J30" i="4" s="1"/>
  <c r="H30" i="4"/>
  <c r="AD29" i="4"/>
  <c r="Z29" i="4"/>
  <c r="T29" i="4"/>
  <c r="S29" i="4"/>
  <c r="R29" i="4"/>
  <c r="Q29" i="4"/>
  <c r="K29" i="4"/>
  <c r="J29" i="4"/>
  <c r="I29" i="4"/>
  <c r="H29" i="4"/>
  <c r="AD28" i="4"/>
  <c r="T28" i="4"/>
  <c r="S28" i="4"/>
  <c r="R28" i="4"/>
  <c r="Q28" i="4"/>
  <c r="U28" i="4" s="1"/>
  <c r="W28" i="4" s="1"/>
  <c r="K28" i="4"/>
  <c r="J28" i="4"/>
  <c r="I28" i="4"/>
  <c r="Z28" i="4" s="1"/>
  <c r="H28" i="4"/>
  <c r="AD27" i="4"/>
  <c r="Z27" i="4"/>
  <c r="T27" i="4"/>
  <c r="S27" i="4"/>
  <c r="R27" i="4"/>
  <c r="Q27" i="4"/>
  <c r="K27" i="4"/>
  <c r="J27" i="4"/>
  <c r="I27" i="4"/>
  <c r="H27" i="4"/>
  <c r="AD26" i="4"/>
  <c r="Z26" i="4"/>
  <c r="T26" i="4"/>
  <c r="S26" i="4"/>
  <c r="R26" i="4"/>
  <c r="Q26" i="4"/>
  <c r="K26" i="4"/>
  <c r="I26" i="4"/>
  <c r="J26" i="4" s="1"/>
  <c r="H26" i="4"/>
  <c r="AD25" i="4"/>
  <c r="Z25" i="4"/>
  <c r="T25" i="4"/>
  <c r="S25" i="4"/>
  <c r="R25" i="4"/>
  <c r="Q25" i="4"/>
  <c r="K25" i="4"/>
  <c r="J25" i="4"/>
  <c r="I25" i="4"/>
  <c r="H25" i="4"/>
  <c r="AD24" i="4"/>
  <c r="T24" i="4"/>
  <c r="S24" i="4"/>
  <c r="R24" i="4"/>
  <c r="Q24" i="4"/>
  <c r="K24" i="4"/>
  <c r="J24" i="4"/>
  <c r="I24" i="4"/>
  <c r="Z24" i="4" s="1"/>
  <c r="H24" i="4"/>
  <c r="AD23" i="4"/>
  <c r="Z23" i="4"/>
  <c r="T23" i="4"/>
  <c r="S23" i="4"/>
  <c r="R23" i="4"/>
  <c r="Q23" i="4"/>
  <c r="K23" i="4"/>
  <c r="J23" i="4"/>
  <c r="I23" i="4"/>
  <c r="H23" i="4"/>
  <c r="AD22" i="4"/>
  <c r="Z22" i="4"/>
  <c r="T22" i="4"/>
  <c r="S22" i="4"/>
  <c r="R22" i="4"/>
  <c r="Q22" i="4"/>
  <c r="K22" i="4"/>
  <c r="I22" i="4"/>
  <c r="J22" i="4" s="1"/>
  <c r="H22" i="4"/>
  <c r="AD21" i="4"/>
  <c r="Z21" i="4"/>
  <c r="T21" i="4"/>
  <c r="S21" i="4"/>
  <c r="R21" i="4"/>
  <c r="Q21" i="4"/>
  <c r="K21" i="4"/>
  <c r="J21" i="4"/>
  <c r="I21" i="4"/>
  <c r="H21" i="4"/>
  <c r="AD20" i="4"/>
  <c r="T20" i="4"/>
  <c r="S20" i="4"/>
  <c r="R20" i="4"/>
  <c r="Q20" i="4"/>
  <c r="K20" i="4"/>
  <c r="J20" i="4"/>
  <c r="I20" i="4"/>
  <c r="Z20" i="4" s="1"/>
  <c r="H20" i="4"/>
  <c r="AD19" i="4"/>
  <c r="Z19" i="4"/>
  <c r="T19" i="4"/>
  <c r="S19" i="4"/>
  <c r="R19" i="4"/>
  <c r="Q19" i="4"/>
  <c r="K19" i="4"/>
  <c r="J19" i="4"/>
  <c r="I19" i="4"/>
  <c r="H19" i="4"/>
  <c r="AD18" i="4"/>
  <c r="Z18" i="4"/>
  <c r="T18" i="4"/>
  <c r="S18" i="4"/>
  <c r="R18" i="4"/>
  <c r="Q18" i="4"/>
  <c r="U18" i="4" s="1"/>
  <c r="V18" i="4" s="1"/>
  <c r="K18" i="4"/>
  <c r="I18" i="4"/>
  <c r="J18" i="4" s="1"/>
  <c r="H18" i="4"/>
  <c r="AD17" i="4"/>
  <c r="Z17" i="4"/>
  <c r="T17" i="4"/>
  <c r="S17" i="4"/>
  <c r="R17" i="4"/>
  <c r="Q17" i="4"/>
  <c r="K17" i="4"/>
  <c r="J17" i="4"/>
  <c r="I17" i="4"/>
  <c r="H17" i="4"/>
  <c r="AD16" i="4"/>
  <c r="T16" i="4"/>
  <c r="S16" i="4"/>
  <c r="R16" i="4"/>
  <c r="Q16" i="4"/>
  <c r="K16" i="4"/>
  <c r="J16" i="4"/>
  <c r="I16" i="4"/>
  <c r="Z16" i="4" s="1"/>
  <c r="H16" i="4"/>
  <c r="AD15" i="4"/>
  <c r="Z15" i="4"/>
  <c r="T15" i="4"/>
  <c r="S15" i="4"/>
  <c r="R15" i="4"/>
  <c r="Q15" i="4"/>
  <c r="K15" i="4"/>
  <c r="J15" i="4"/>
  <c r="I15" i="4"/>
  <c r="H15" i="4"/>
  <c r="AD14" i="4"/>
  <c r="Z14" i="4"/>
  <c r="T14" i="4"/>
  <c r="S14" i="4"/>
  <c r="R14" i="4"/>
  <c r="Q14" i="4"/>
  <c r="K14" i="4"/>
  <c r="I14" i="4"/>
  <c r="J14" i="4" s="1"/>
  <c r="H14" i="4"/>
  <c r="AD13" i="4"/>
  <c r="Z13" i="4"/>
  <c r="T13" i="4"/>
  <c r="S13" i="4"/>
  <c r="R13" i="4"/>
  <c r="Q13" i="4"/>
  <c r="K13" i="4"/>
  <c r="J13" i="4"/>
  <c r="I13" i="4"/>
  <c r="H13" i="4"/>
  <c r="AD12" i="4"/>
  <c r="T12" i="4"/>
  <c r="S12" i="4"/>
  <c r="R12" i="4"/>
  <c r="Q12" i="4"/>
  <c r="K12" i="4"/>
  <c r="J12" i="4"/>
  <c r="I12" i="4"/>
  <c r="Z12" i="4" s="1"/>
  <c r="H12" i="4"/>
  <c r="AD11" i="4"/>
  <c r="Z11" i="4"/>
  <c r="T11" i="4"/>
  <c r="S11" i="4"/>
  <c r="R11" i="4"/>
  <c r="Q11" i="4"/>
  <c r="K11" i="4"/>
  <c r="J11" i="4"/>
  <c r="I11" i="4"/>
  <c r="H11" i="4"/>
  <c r="AD10" i="4"/>
  <c r="Z10" i="4"/>
  <c r="T10" i="4"/>
  <c r="S10" i="4"/>
  <c r="R10" i="4"/>
  <c r="Q10" i="4"/>
  <c r="U10" i="4" s="1"/>
  <c r="V10" i="4" s="1"/>
  <c r="K10" i="4"/>
  <c r="I10" i="4"/>
  <c r="J10" i="4" s="1"/>
  <c r="H10" i="4"/>
  <c r="AD9" i="4"/>
  <c r="Z9" i="4"/>
  <c r="T9" i="4"/>
  <c r="S9" i="4"/>
  <c r="R9" i="4"/>
  <c r="Q9" i="4"/>
  <c r="I9" i="4"/>
  <c r="J9" i="4" s="1"/>
  <c r="H9" i="4"/>
  <c r="AD8" i="4"/>
  <c r="T8" i="4"/>
  <c r="S8" i="4"/>
  <c r="R8" i="4"/>
  <c r="Q8" i="4"/>
  <c r="U8" i="4" s="1"/>
  <c r="K8" i="4"/>
  <c r="I8" i="4"/>
  <c r="Z8" i="4" s="1"/>
  <c r="H8" i="4"/>
  <c r="AD7" i="4"/>
  <c r="T7" i="4"/>
  <c r="S7" i="4"/>
  <c r="R7" i="4"/>
  <c r="Q7" i="4"/>
  <c r="U7" i="4" s="1"/>
  <c r="K7" i="4"/>
  <c r="J7" i="4"/>
  <c r="I7" i="4"/>
  <c r="Z7" i="4" s="1"/>
  <c r="H7" i="4"/>
  <c r="AD6" i="4"/>
  <c r="Z6" i="4"/>
  <c r="T6" i="4"/>
  <c r="S6" i="4"/>
  <c r="R6" i="4"/>
  <c r="Q6" i="4"/>
  <c r="U6" i="4" s="1"/>
  <c r="K6" i="4"/>
  <c r="I6" i="4"/>
  <c r="J6" i="4" s="1"/>
  <c r="H6" i="4"/>
  <c r="AD5" i="4"/>
  <c r="T5" i="4"/>
  <c r="S5" i="4"/>
  <c r="R5" i="4"/>
  <c r="Q5" i="4"/>
  <c r="U5" i="4" s="1"/>
  <c r="K5" i="4"/>
  <c r="I5" i="4"/>
  <c r="J5" i="4" s="1"/>
  <c r="H5" i="4"/>
  <c r="AD4" i="4"/>
  <c r="T4" i="4"/>
  <c r="S4" i="4"/>
  <c r="R4" i="4"/>
  <c r="Q4" i="4"/>
  <c r="U4" i="4" s="1"/>
  <c r="K4" i="4"/>
  <c r="I4" i="4"/>
  <c r="Z4" i="4" s="1"/>
  <c r="H4" i="4"/>
  <c r="AD3" i="4"/>
  <c r="T3" i="4"/>
  <c r="S3" i="4"/>
  <c r="R3" i="4"/>
  <c r="Q3" i="4"/>
  <c r="U3" i="4" s="1"/>
  <c r="I3" i="4"/>
  <c r="Z3" i="4" s="1"/>
  <c r="H3" i="4"/>
  <c r="AD2" i="4"/>
  <c r="T2" i="4"/>
  <c r="S2" i="4"/>
  <c r="R2" i="4"/>
  <c r="U2" i="4" s="1"/>
  <c r="Q2" i="4"/>
  <c r="I2" i="4"/>
  <c r="J2" i="4" s="1"/>
  <c r="H2" i="4"/>
  <c r="AD46" i="3"/>
  <c r="T46" i="3"/>
  <c r="S46" i="3"/>
  <c r="R46" i="3"/>
  <c r="Q46" i="3"/>
  <c r="U46" i="3" s="1"/>
  <c r="K46" i="3"/>
  <c r="I46" i="3"/>
  <c r="Z46" i="3" s="1"/>
  <c r="H46" i="3"/>
  <c r="AD45" i="3"/>
  <c r="T45" i="3"/>
  <c r="S45" i="3"/>
  <c r="R45" i="3"/>
  <c r="Q45" i="3"/>
  <c r="U45" i="3" s="1"/>
  <c r="K45" i="3"/>
  <c r="J45" i="3"/>
  <c r="I45" i="3"/>
  <c r="Z45" i="3" s="1"/>
  <c r="H45" i="3"/>
  <c r="AD44" i="3"/>
  <c r="Z44" i="3"/>
  <c r="T44" i="3"/>
  <c r="S44" i="3"/>
  <c r="R44" i="3"/>
  <c r="Q44" i="3"/>
  <c r="U44" i="3" s="1"/>
  <c r="K44" i="3"/>
  <c r="J44" i="3"/>
  <c r="I44" i="3"/>
  <c r="H44" i="3"/>
  <c r="AD43" i="3"/>
  <c r="Z43" i="3"/>
  <c r="T43" i="3"/>
  <c r="S43" i="3"/>
  <c r="R43" i="3"/>
  <c r="Q43" i="3"/>
  <c r="U43" i="3" s="1"/>
  <c r="K43" i="3"/>
  <c r="I43" i="3"/>
  <c r="J43" i="3" s="1"/>
  <c r="H43" i="3"/>
  <c r="AD38" i="3"/>
  <c r="Z38" i="3"/>
  <c r="T38" i="3"/>
  <c r="S38" i="3"/>
  <c r="R38" i="3"/>
  <c r="Q38" i="3"/>
  <c r="U38" i="3" s="1"/>
  <c r="K38" i="3"/>
  <c r="J38" i="3"/>
  <c r="I38" i="3"/>
  <c r="H38" i="3"/>
  <c r="AD37" i="3"/>
  <c r="T37" i="3"/>
  <c r="S37" i="3"/>
  <c r="R37" i="3"/>
  <c r="Q37" i="3"/>
  <c r="U37" i="3" s="1"/>
  <c r="K37" i="3"/>
  <c r="J37" i="3"/>
  <c r="I37" i="3"/>
  <c r="Z37" i="3" s="1"/>
  <c r="H37" i="3"/>
  <c r="AD36" i="3"/>
  <c r="Z36" i="3"/>
  <c r="T36" i="3"/>
  <c r="S36" i="3"/>
  <c r="R36" i="3"/>
  <c r="Q36" i="3"/>
  <c r="U36" i="3" s="1"/>
  <c r="K36" i="3"/>
  <c r="J36" i="3"/>
  <c r="I36" i="3"/>
  <c r="H36" i="3"/>
  <c r="AD35" i="3"/>
  <c r="Z35" i="3"/>
  <c r="T35" i="3"/>
  <c r="S35" i="3"/>
  <c r="R35" i="3"/>
  <c r="Q35" i="3"/>
  <c r="U35" i="3" s="1"/>
  <c r="K35" i="3"/>
  <c r="I35" i="3"/>
  <c r="J35" i="3" s="1"/>
  <c r="H35" i="3"/>
  <c r="AD34" i="3"/>
  <c r="Z34" i="3"/>
  <c r="T34" i="3"/>
  <c r="S34" i="3"/>
  <c r="R34" i="3"/>
  <c r="Q34" i="3"/>
  <c r="U34" i="3" s="1"/>
  <c r="K34" i="3"/>
  <c r="J34" i="3"/>
  <c r="I34" i="3"/>
  <c r="H34" i="3"/>
  <c r="AD33" i="3"/>
  <c r="T33" i="3"/>
  <c r="S33" i="3"/>
  <c r="R33" i="3"/>
  <c r="Q33" i="3"/>
  <c r="U33" i="3" s="1"/>
  <c r="K33" i="3"/>
  <c r="J33" i="3"/>
  <c r="I33" i="3"/>
  <c r="Z33" i="3" s="1"/>
  <c r="H33" i="3"/>
  <c r="AD28" i="3"/>
  <c r="Z28" i="3"/>
  <c r="T28" i="3"/>
  <c r="S28" i="3"/>
  <c r="R28" i="3"/>
  <c r="Q28" i="3"/>
  <c r="U28" i="3" s="1"/>
  <c r="K28" i="3"/>
  <c r="J28" i="3"/>
  <c r="I28" i="3"/>
  <c r="H28" i="3"/>
  <c r="AD27" i="3"/>
  <c r="Z27" i="3"/>
  <c r="T27" i="3"/>
  <c r="S27" i="3"/>
  <c r="R27" i="3"/>
  <c r="Q27" i="3"/>
  <c r="U27" i="3" s="1"/>
  <c r="K27" i="3"/>
  <c r="I27" i="3"/>
  <c r="J27" i="3" s="1"/>
  <c r="H27" i="3"/>
  <c r="AD26" i="3"/>
  <c r="Z26" i="3"/>
  <c r="T26" i="3"/>
  <c r="S26" i="3"/>
  <c r="R26" i="3"/>
  <c r="Q26" i="3"/>
  <c r="U26" i="3" s="1"/>
  <c r="K26" i="3"/>
  <c r="J26" i="3"/>
  <c r="I26" i="3"/>
  <c r="H26" i="3"/>
  <c r="AD25" i="3"/>
  <c r="T25" i="3"/>
  <c r="S25" i="3"/>
  <c r="R25" i="3"/>
  <c r="Q25" i="3"/>
  <c r="U25" i="3" s="1"/>
  <c r="K25" i="3"/>
  <c r="J25" i="3"/>
  <c r="I25" i="3"/>
  <c r="Z25" i="3" s="1"/>
  <c r="H25" i="3"/>
  <c r="AD24" i="3"/>
  <c r="Z24" i="3"/>
  <c r="T24" i="3"/>
  <c r="S24" i="3"/>
  <c r="R24" i="3"/>
  <c r="Q24" i="3"/>
  <c r="U24" i="3" s="1"/>
  <c r="K24" i="3"/>
  <c r="J24" i="3"/>
  <c r="I24" i="3"/>
  <c r="H24" i="3"/>
  <c r="AD23" i="3"/>
  <c r="Z23" i="3"/>
  <c r="T23" i="3"/>
  <c r="S23" i="3"/>
  <c r="R23" i="3"/>
  <c r="Q23" i="3"/>
  <c r="U23" i="3" s="1"/>
  <c r="K23" i="3"/>
  <c r="I23" i="3"/>
  <c r="J23" i="3" s="1"/>
  <c r="H23" i="3"/>
  <c r="AD18" i="3"/>
  <c r="Z18" i="3"/>
  <c r="T18" i="3"/>
  <c r="S18" i="3"/>
  <c r="R18" i="3"/>
  <c r="Q18" i="3"/>
  <c r="U18" i="3" s="1"/>
  <c r="K18" i="3"/>
  <c r="J18" i="3"/>
  <c r="I18" i="3"/>
  <c r="H18" i="3"/>
  <c r="AD17" i="3"/>
  <c r="T17" i="3"/>
  <c r="S17" i="3"/>
  <c r="R17" i="3"/>
  <c r="Q17" i="3"/>
  <c r="U17" i="3" s="1"/>
  <c r="K17" i="3"/>
  <c r="J17" i="3"/>
  <c r="I17" i="3"/>
  <c r="Z17" i="3" s="1"/>
  <c r="H17" i="3"/>
  <c r="AD16" i="3"/>
  <c r="Z16" i="3"/>
  <c r="T16" i="3"/>
  <c r="S16" i="3"/>
  <c r="R16" i="3"/>
  <c r="Q16" i="3"/>
  <c r="U16" i="3" s="1"/>
  <c r="K16" i="3"/>
  <c r="J16" i="3"/>
  <c r="I16" i="3"/>
  <c r="H16" i="3"/>
  <c r="AD11" i="3"/>
  <c r="Z11" i="3"/>
  <c r="T11" i="3"/>
  <c r="S11" i="3"/>
  <c r="R11" i="3"/>
  <c r="Q11" i="3"/>
  <c r="U11" i="3" s="1"/>
  <c r="K11" i="3"/>
  <c r="I11" i="3"/>
  <c r="J11" i="3" s="1"/>
  <c r="H11" i="3"/>
  <c r="AD10" i="3"/>
  <c r="Z10" i="3"/>
  <c r="T10" i="3"/>
  <c r="S10" i="3"/>
  <c r="R10" i="3"/>
  <c r="Q10" i="3"/>
  <c r="U10" i="3" s="1"/>
  <c r="K10" i="3"/>
  <c r="J10" i="3"/>
  <c r="I10" i="3"/>
  <c r="H10" i="3"/>
  <c r="AD9" i="3"/>
  <c r="T9" i="3"/>
  <c r="S9" i="3"/>
  <c r="R9" i="3"/>
  <c r="Q9" i="3"/>
  <c r="U9" i="3" s="1"/>
  <c r="K9" i="3"/>
  <c r="J9" i="3"/>
  <c r="I9" i="3"/>
  <c r="Z9" i="3" s="1"/>
  <c r="H9" i="3"/>
  <c r="AD8" i="3"/>
  <c r="Z8" i="3"/>
  <c r="T8" i="3"/>
  <c r="S8" i="3"/>
  <c r="R8" i="3"/>
  <c r="Q8" i="3"/>
  <c r="U8" i="3" s="1"/>
  <c r="K8" i="3"/>
  <c r="J8" i="3"/>
  <c r="I8" i="3"/>
  <c r="H8" i="3"/>
  <c r="AD45" i="2"/>
  <c r="T45" i="2"/>
  <c r="S45" i="2"/>
  <c r="R45" i="2"/>
  <c r="Q45" i="2"/>
  <c r="U45" i="2" s="1"/>
  <c r="K45" i="2"/>
  <c r="I45" i="2"/>
  <c r="Z45" i="2" s="1"/>
  <c r="H45" i="2"/>
  <c r="AD44" i="2"/>
  <c r="T44" i="2"/>
  <c r="S44" i="2"/>
  <c r="R44" i="2"/>
  <c r="Q44" i="2"/>
  <c r="U44" i="2" s="1"/>
  <c r="K44" i="2"/>
  <c r="I44" i="2"/>
  <c r="Z44" i="2" s="1"/>
  <c r="H44" i="2"/>
  <c r="AD43" i="2"/>
  <c r="Z43" i="2"/>
  <c r="T43" i="2"/>
  <c r="S43" i="2"/>
  <c r="R43" i="2"/>
  <c r="Q43" i="2"/>
  <c r="U43" i="2" s="1"/>
  <c r="K43" i="2"/>
  <c r="J43" i="2"/>
  <c r="I43" i="2"/>
  <c r="H43" i="2"/>
  <c r="AD42" i="2"/>
  <c r="T42" i="2"/>
  <c r="S42" i="2"/>
  <c r="R42" i="2"/>
  <c r="Q42" i="2"/>
  <c r="U42" i="2" s="1"/>
  <c r="K42" i="2"/>
  <c r="J42" i="2"/>
  <c r="I42" i="2"/>
  <c r="Z42" i="2" s="1"/>
  <c r="H42" i="2"/>
  <c r="AD41" i="2"/>
  <c r="Z41" i="2"/>
  <c r="T41" i="2"/>
  <c r="S41" i="2"/>
  <c r="R41" i="2"/>
  <c r="Q41" i="2"/>
  <c r="U41" i="2" s="1"/>
  <c r="K41" i="2"/>
  <c r="J41" i="2"/>
  <c r="I41" i="2"/>
  <c r="H41" i="2"/>
  <c r="AD40" i="2"/>
  <c r="Z40" i="2"/>
  <c r="T40" i="2"/>
  <c r="S40" i="2"/>
  <c r="R40" i="2"/>
  <c r="Q40" i="2"/>
  <c r="U40" i="2" s="1"/>
  <c r="K40" i="2"/>
  <c r="I40" i="2"/>
  <c r="J40" i="2" s="1"/>
  <c r="H40" i="2"/>
  <c r="AD39" i="2"/>
  <c r="Z39" i="2"/>
  <c r="T39" i="2"/>
  <c r="S39" i="2"/>
  <c r="R39" i="2"/>
  <c r="Q39" i="2"/>
  <c r="U39" i="2" s="1"/>
  <c r="K39" i="2"/>
  <c r="J39" i="2"/>
  <c r="I39" i="2"/>
  <c r="H39" i="2"/>
  <c r="AD38" i="2"/>
  <c r="T38" i="2"/>
  <c r="S38" i="2"/>
  <c r="R38" i="2"/>
  <c r="Q38" i="2"/>
  <c r="U38" i="2" s="1"/>
  <c r="K38" i="2"/>
  <c r="J38" i="2"/>
  <c r="I38" i="2"/>
  <c r="Z38" i="2" s="1"/>
  <c r="H38" i="2"/>
  <c r="AD37" i="2"/>
  <c r="Z37" i="2"/>
  <c r="T37" i="2"/>
  <c r="S37" i="2"/>
  <c r="R37" i="2"/>
  <c r="Q37" i="2"/>
  <c r="U37" i="2" s="1"/>
  <c r="K37" i="2"/>
  <c r="J37" i="2"/>
  <c r="I37" i="2"/>
  <c r="H37" i="2"/>
  <c r="AD36" i="2"/>
  <c r="Z36" i="2"/>
  <c r="T36" i="2"/>
  <c r="S36" i="2"/>
  <c r="R36" i="2"/>
  <c r="Q36" i="2"/>
  <c r="U36" i="2" s="1"/>
  <c r="K36" i="2"/>
  <c r="I36" i="2"/>
  <c r="J36" i="2" s="1"/>
  <c r="H36" i="2"/>
  <c r="AD35" i="2"/>
  <c r="Z35" i="2"/>
  <c r="T35" i="2"/>
  <c r="S35" i="2"/>
  <c r="R35" i="2"/>
  <c r="Q35" i="2"/>
  <c r="U35" i="2" s="1"/>
  <c r="K35" i="2"/>
  <c r="J35" i="2"/>
  <c r="I35" i="2"/>
  <c r="H35" i="2"/>
  <c r="AD34" i="2"/>
  <c r="T34" i="2"/>
  <c r="S34" i="2"/>
  <c r="R34" i="2"/>
  <c r="Q34" i="2"/>
  <c r="U34" i="2" s="1"/>
  <c r="K34" i="2"/>
  <c r="J34" i="2"/>
  <c r="I34" i="2"/>
  <c r="Z34" i="2" s="1"/>
  <c r="H34" i="2"/>
  <c r="AD33" i="2"/>
  <c r="Z33" i="2"/>
  <c r="T33" i="2"/>
  <c r="S33" i="2"/>
  <c r="R33" i="2"/>
  <c r="Q33" i="2"/>
  <c r="U33" i="2" s="1"/>
  <c r="K33" i="2"/>
  <c r="J33" i="2"/>
  <c r="I33" i="2"/>
  <c r="H33" i="2"/>
  <c r="AD32" i="2"/>
  <c r="Z32" i="2"/>
  <c r="T32" i="2"/>
  <c r="S32" i="2"/>
  <c r="R32" i="2"/>
  <c r="Q32" i="2"/>
  <c r="U32" i="2" s="1"/>
  <c r="K32" i="2"/>
  <c r="I32" i="2"/>
  <c r="J32" i="2" s="1"/>
  <c r="H32" i="2"/>
  <c r="AD31" i="2"/>
  <c r="Z31" i="2"/>
  <c r="T31" i="2"/>
  <c r="S31" i="2"/>
  <c r="R31" i="2"/>
  <c r="Q31" i="2"/>
  <c r="U31" i="2" s="1"/>
  <c r="K31" i="2"/>
  <c r="J31" i="2"/>
  <c r="I31" i="2"/>
  <c r="H31" i="2"/>
  <c r="AD30" i="2"/>
  <c r="T30" i="2"/>
  <c r="S30" i="2"/>
  <c r="R30" i="2"/>
  <c r="Q30" i="2"/>
  <c r="U30" i="2" s="1"/>
  <c r="K30" i="2"/>
  <c r="J30" i="2"/>
  <c r="I30" i="2"/>
  <c r="Z30" i="2" s="1"/>
  <c r="H30" i="2"/>
  <c r="AD29" i="2"/>
  <c r="Z29" i="2"/>
  <c r="T29" i="2"/>
  <c r="S29" i="2"/>
  <c r="R29" i="2"/>
  <c r="Q29" i="2"/>
  <c r="U29" i="2" s="1"/>
  <c r="K29" i="2"/>
  <c r="J29" i="2"/>
  <c r="I29" i="2"/>
  <c r="H29" i="2"/>
  <c r="AD28" i="2"/>
  <c r="Z28" i="2"/>
  <c r="T28" i="2"/>
  <c r="S28" i="2"/>
  <c r="R28" i="2"/>
  <c r="Q28" i="2"/>
  <c r="U28" i="2" s="1"/>
  <c r="K28" i="2"/>
  <c r="I28" i="2"/>
  <c r="J28" i="2" s="1"/>
  <c r="H28" i="2"/>
  <c r="AD27" i="2"/>
  <c r="Z27" i="2"/>
  <c r="T27" i="2"/>
  <c r="S27" i="2"/>
  <c r="R27" i="2"/>
  <c r="Q27" i="2"/>
  <c r="U27" i="2" s="1"/>
  <c r="K27" i="2"/>
  <c r="J27" i="2"/>
  <c r="I27" i="2"/>
  <c r="H27" i="2"/>
  <c r="AD26" i="2"/>
  <c r="T26" i="2"/>
  <c r="S26" i="2"/>
  <c r="R26" i="2"/>
  <c r="Q26" i="2"/>
  <c r="U26" i="2" s="1"/>
  <c r="K26" i="2"/>
  <c r="J26" i="2"/>
  <c r="I26" i="2"/>
  <c r="Z26" i="2" s="1"/>
  <c r="H26" i="2"/>
  <c r="AD25" i="2"/>
  <c r="Z25" i="2"/>
  <c r="T25" i="2"/>
  <c r="S25" i="2"/>
  <c r="R25" i="2"/>
  <c r="Q25" i="2"/>
  <c r="U25" i="2" s="1"/>
  <c r="K25" i="2"/>
  <c r="J25" i="2"/>
  <c r="I25" i="2"/>
  <c r="H25" i="2"/>
  <c r="AD24" i="2"/>
  <c r="Z24" i="2"/>
  <c r="T24" i="2"/>
  <c r="S24" i="2"/>
  <c r="R24" i="2"/>
  <c r="Q24" i="2"/>
  <c r="U24" i="2" s="1"/>
  <c r="K24" i="2"/>
  <c r="I24" i="2"/>
  <c r="J24" i="2" s="1"/>
  <c r="H24" i="2"/>
  <c r="AD22" i="2"/>
  <c r="Z22" i="2"/>
  <c r="T22" i="2"/>
  <c r="S22" i="2"/>
  <c r="R22" i="2"/>
  <c r="Q22" i="2"/>
  <c r="U22" i="2" s="1"/>
  <c r="K22" i="2"/>
  <c r="J22" i="2"/>
  <c r="I22" i="2"/>
  <c r="H22" i="2"/>
  <c r="AD21" i="2"/>
  <c r="T21" i="2"/>
  <c r="S21" i="2"/>
  <c r="R21" i="2"/>
  <c r="Q21" i="2"/>
  <c r="U21" i="2" s="1"/>
  <c r="K21" i="2"/>
  <c r="J21" i="2"/>
  <c r="I21" i="2"/>
  <c r="Z21" i="2" s="1"/>
  <c r="H21" i="2"/>
  <c r="AD20" i="2"/>
  <c r="Z20" i="2"/>
  <c r="T20" i="2"/>
  <c r="S20" i="2"/>
  <c r="R20" i="2"/>
  <c r="Q20" i="2"/>
  <c r="U20" i="2" s="1"/>
  <c r="K20" i="2"/>
  <c r="J20" i="2"/>
  <c r="I20" i="2"/>
  <c r="H20" i="2"/>
  <c r="AD19" i="2"/>
  <c r="Z19" i="2"/>
  <c r="T19" i="2"/>
  <c r="S19" i="2"/>
  <c r="R19" i="2"/>
  <c r="Q19" i="2"/>
  <c r="U19" i="2" s="1"/>
  <c r="K19" i="2"/>
  <c r="I19" i="2"/>
  <c r="J19" i="2" s="1"/>
  <c r="H19" i="2"/>
  <c r="AD18" i="2"/>
  <c r="Z18" i="2"/>
  <c r="T18" i="2"/>
  <c r="S18" i="2"/>
  <c r="R18" i="2"/>
  <c r="Q18" i="2"/>
  <c r="U18" i="2" s="1"/>
  <c r="K18" i="2"/>
  <c r="J18" i="2"/>
  <c r="I18" i="2"/>
  <c r="H18" i="2"/>
  <c r="AD17" i="2"/>
  <c r="T17" i="2"/>
  <c r="S17" i="2"/>
  <c r="R17" i="2"/>
  <c r="Q17" i="2"/>
  <c r="U17" i="2" s="1"/>
  <c r="K17" i="2"/>
  <c r="J17" i="2"/>
  <c r="I17" i="2"/>
  <c r="Z17" i="2" s="1"/>
  <c r="H17" i="2"/>
  <c r="AD16" i="2"/>
  <c r="Z16" i="2"/>
  <c r="T16" i="2"/>
  <c r="S16" i="2"/>
  <c r="R16" i="2"/>
  <c r="Q16" i="2"/>
  <c r="U16" i="2" s="1"/>
  <c r="K16" i="2"/>
  <c r="J16" i="2"/>
  <c r="I16" i="2"/>
  <c r="H16" i="2"/>
  <c r="AD15" i="2"/>
  <c r="Z15" i="2"/>
  <c r="T15" i="2"/>
  <c r="S15" i="2"/>
  <c r="R15" i="2"/>
  <c r="Q15" i="2"/>
  <c r="U15" i="2" s="1"/>
  <c r="K15" i="2"/>
  <c r="I15" i="2"/>
  <c r="J15" i="2" s="1"/>
  <c r="H15" i="2"/>
  <c r="AD14" i="2"/>
  <c r="Z14" i="2"/>
  <c r="T14" i="2"/>
  <c r="S14" i="2"/>
  <c r="R14" i="2"/>
  <c r="Q14" i="2"/>
  <c r="U14" i="2" s="1"/>
  <c r="K14" i="2"/>
  <c r="J14" i="2"/>
  <c r="I14" i="2"/>
  <c r="H14" i="2"/>
  <c r="AD13" i="2"/>
  <c r="T13" i="2"/>
  <c r="S13" i="2"/>
  <c r="R13" i="2"/>
  <c r="Q13" i="2"/>
  <c r="U13" i="2" s="1"/>
  <c r="K13" i="2"/>
  <c r="J13" i="2"/>
  <c r="I13" i="2"/>
  <c r="Z13" i="2" s="1"/>
  <c r="H13" i="2"/>
  <c r="AD12" i="2"/>
  <c r="Z12" i="2"/>
  <c r="T12" i="2"/>
  <c r="S12" i="2"/>
  <c r="R12" i="2"/>
  <c r="Q12" i="2"/>
  <c r="U12" i="2" s="1"/>
  <c r="K12" i="2"/>
  <c r="J12" i="2"/>
  <c r="I12" i="2"/>
  <c r="H12" i="2"/>
  <c r="AD11" i="2"/>
  <c r="Z11" i="2"/>
  <c r="T11" i="2"/>
  <c r="S11" i="2"/>
  <c r="R11" i="2"/>
  <c r="Q11" i="2"/>
  <c r="U11" i="2" s="1"/>
  <c r="K11" i="2"/>
  <c r="I11" i="2"/>
  <c r="J11" i="2" s="1"/>
  <c r="H11" i="2"/>
  <c r="AD10" i="2"/>
  <c r="Z10" i="2"/>
  <c r="T10" i="2"/>
  <c r="S10" i="2"/>
  <c r="R10" i="2"/>
  <c r="Q10" i="2"/>
  <c r="U10" i="2" s="1"/>
  <c r="K10" i="2"/>
  <c r="J10" i="2"/>
  <c r="I10" i="2"/>
  <c r="H10" i="2"/>
  <c r="AD9" i="2"/>
  <c r="T9" i="2"/>
  <c r="S9" i="2"/>
  <c r="R9" i="2"/>
  <c r="Q9" i="2"/>
  <c r="U9" i="2" s="1"/>
  <c r="K9" i="2"/>
  <c r="J9" i="2"/>
  <c r="I9" i="2"/>
  <c r="Z9" i="2" s="1"/>
  <c r="H9" i="2"/>
  <c r="AD8" i="2"/>
  <c r="Z8" i="2"/>
  <c r="T8" i="2"/>
  <c r="S8" i="2"/>
  <c r="R8" i="2"/>
  <c r="Q8" i="2"/>
  <c r="U8" i="2" s="1"/>
  <c r="K8" i="2"/>
  <c r="J8" i="2"/>
  <c r="I8" i="2"/>
  <c r="H8" i="2"/>
  <c r="AD7" i="2"/>
  <c r="Z7" i="2"/>
  <c r="T7" i="2"/>
  <c r="S7" i="2"/>
  <c r="R7" i="2"/>
  <c r="Q7" i="2"/>
  <c r="U7" i="2" s="1"/>
  <c r="K7" i="2"/>
  <c r="I7" i="2"/>
  <c r="J7" i="2" s="1"/>
  <c r="H7" i="2"/>
  <c r="AD71" i="1"/>
  <c r="Z71" i="1"/>
  <c r="T71" i="1"/>
  <c r="S71" i="1"/>
  <c r="R71" i="1"/>
  <c r="Q71" i="1"/>
  <c r="U71" i="1" s="1"/>
  <c r="K71" i="1"/>
  <c r="J71" i="1"/>
  <c r="I71" i="1"/>
  <c r="H71" i="1"/>
  <c r="AD70" i="1"/>
  <c r="T70" i="1"/>
  <c r="S70" i="1"/>
  <c r="R70" i="1"/>
  <c r="Q70" i="1"/>
  <c r="U70" i="1" s="1"/>
  <c r="K70" i="1"/>
  <c r="I70" i="1"/>
  <c r="Z70" i="1" s="1"/>
  <c r="H70" i="1"/>
  <c r="AD69" i="1"/>
  <c r="T69" i="1"/>
  <c r="S69" i="1"/>
  <c r="R69" i="1"/>
  <c r="Q69" i="1"/>
  <c r="U69" i="1" s="1"/>
  <c r="W69" i="1" s="1"/>
  <c r="Y69" i="1" s="1"/>
  <c r="K69" i="1"/>
  <c r="I69" i="1"/>
  <c r="J69" i="1" s="1"/>
  <c r="H69" i="1"/>
  <c r="AD68" i="1"/>
  <c r="T68" i="1"/>
  <c r="S68" i="1"/>
  <c r="R68" i="1"/>
  <c r="Q68" i="1"/>
  <c r="K68" i="1"/>
  <c r="I68" i="1"/>
  <c r="J68" i="1" s="1"/>
  <c r="H68" i="1"/>
  <c r="AD67" i="1"/>
  <c r="Z67" i="1"/>
  <c r="T67" i="1"/>
  <c r="S67" i="1"/>
  <c r="R67" i="1"/>
  <c r="Q67" i="1"/>
  <c r="K67" i="1"/>
  <c r="J67" i="1"/>
  <c r="I67" i="1"/>
  <c r="H67" i="1"/>
  <c r="AD66" i="1"/>
  <c r="T66" i="1"/>
  <c r="S66" i="1"/>
  <c r="R66" i="1"/>
  <c r="Q66" i="1"/>
  <c r="U66" i="1" s="1"/>
  <c r="K66" i="1"/>
  <c r="I66" i="1"/>
  <c r="Z66" i="1" s="1"/>
  <c r="H66" i="1"/>
  <c r="AD65" i="1"/>
  <c r="T65" i="1"/>
  <c r="S65" i="1"/>
  <c r="R65" i="1"/>
  <c r="Q65" i="1"/>
  <c r="K65" i="1"/>
  <c r="I65" i="1"/>
  <c r="J65" i="1" s="1"/>
  <c r="H65" i="1"/>
  <c r="AD64" i="1"/>
  <c r="T64" i="1"/>
  <c r="S64" i="1"/>
  <c r="R64" i="1"/>
  <c r="Q64" i="1"/>
  <c r="K64" i="1"/>
  <c r="I64" i="1"/>
  <c r="J64" i="1" s="1"/>
  <c r="H64" i="1"/>
  <c r="AD63" i="1"/>
  <c r="Z63" i="1"/>
  <c r="T63" i="1"/>
  <c r="S63" i="1"/>
  <c r="R63" i="1"/>
  <c r="Q63" i="1"/>
  <c r="K63" i="1"/>
  <c r="J63" i="1"/>
  <c r="I63" i="1"/>
  <c r="H63" i="1"/>
  <c r="AD62" i="1"/>
  <c r="T62" i="1"/>
  <c r="S62" i="1"/>
  <c r="R62" i="1"/>
  <c r="Q62" i="1"/>
  <c r="K62" i="1"/>
  <c r="J62" i="1"/>
  <c r="I62" i="1"/>
  <c r="Z62" i="1" s="1"/>
  <c r="H62" i="1"/>
  <c r="AD61" i="1"/>
  <c r="T61" i="1"/>
  <c r="S61" i="1"/>
  <c r="R61" i="1"/>
  <c r="Q61" i="1"/>
  <c r="K61" i="1"/>
  <c r="I61" i="1"/>
  <c r="J61" i="1" s="1"/>
  <c r="H61" i="1"/>
  <c r="AD60" i="1"/>
  <c r="T60" i="1"/>
  <c r="S60" i="1"/>
  <c r="R60" i="1"/>
  <c r="Q60" i="1"/>
  <c r="K60" i="1"/>
  <c r="I60" i="1"/>
  <c r="Z60" i="1" s="1"/>
  <c r="H60" i="1"/>
  <c r="AD59" i="1"/>
  <c r="Z59" i="1"/>
  <c r="T59" i="1"/>
  <c r="S59" i="1"/>
  <c r="R59" i="1"/>
  <c r="Q59" i="1"/>
  <c r="K59" i="1"/>
  <c r="J59" i="1"/>
  <c r="I59" i="1"/>
  <c r="H59" i="1"/>
  <c r="AD58" i="1"/>
  <c r="Z58" i="1"/>
  <c r="T58" i="1"/>
  <c r="S58" i="1"/>
  <c r="R58" i="1"/>
  <c r="Q58" i="1"/>
  <c r="K58" i="1"/>
  <c r="I58" i="1"/>
  <c r="J58" i="1" s="1"/>
  <c r="H58" i="1"/>
  <c r="AD57" i="1"/>
  <c r="T57" i="1"/>
  <c r="S57" i="1"/>
  <c r="R57" i="1"/>
  <c r="Q57" i="1"/>
  <c r="K57" i="1"/>
  <c r="I57" i="1"/>
  <c r="J57" i="1" s="1"/>
  <c r="H57" i="1"/>
  <c r="AD56" i="1"/>
  <c r="T56" i="1"/>
  <c r="S56" i="1"/>
  <c r="R56" i="1"/>
  <c r="Q56" i="1"/>
  <c r="K56" i="1"/>
  <c r="I56" i="1"/>
  <c r="Z56" i="1" s="1"/>
  <c r="H56" i="1"/>
  <c r="AD55" i="1"/>
  <c r="Z55" i="1"/>
  <c r="T55" i="1"/>
  <c r="S55" i="1"/>
  <c r="R55" i="1"/>
  <c r="Q55" i="1"/>
  <c r="K55" i="1"/>
  <c r="I55" i="1"/>
  <c r="J55" i="1" s="1"/>
  <c r="H55" i="1"/>
  <c r="AD54" i="1"/>
  <c r="T54" i="1"/>
  <c r="S54" i="1"/>
  <c r="R54" i="1"/>
  <c r="Q54" i="1"/>
  <c r="K54" i="1"/>
  <c r="J54" i="1"/>
  <c r="I54" i="1"/>
  <c r="Z54" i="1" s="1"/>
  <c r="H54" i="1"/>
  <c r="AD53" i="1"/>
  <c r="T53" i="1"/>
  <c r="S53" i="1"/>
  <c r="R53" i="1"/>
  <c r="Q53" i="1"/>
  <c r="K53" i="1"/>
  <c r="I53" i="1"/>
  <c r="J53" i="1" s="1"/>
  <c r="H53" i="1"/>
  <c r="AD52" i="1"/>
  <c r="T52" i="1"/>
  <c r="S52" i="1"/>
  <c r="R52" i="1"/>
  <c r="Q52" i="1"/>
  <c r="K52" i="1"/>
  <c r="I52" i="1"/>
  <c r="Z52" i="1" s="1"/>
  <c r="H52" i="1"/>
  <c r="AD51" i="1"/>
  <c r="T51" i="1"/>
  <c r="S51" i="1"/>
  <c r="R51" i="1"/>
  <c r="Q51" i="1"/>
  <c r="K51" i="1"/>
  <c r="I51" i="1"/>
  <c r="Z51" i="1" s="1"/>
  <c r="H51" i="1"/>
  <c r="AD50" i="1"/>
  <c r="T50" i="1"/>
  <c r="S50" i="1"/>
  <c r="R50" i="1"/>
  <c r="Q50" i="1"/>
  <c r="K50" i="1"/>
  <c r="I50" i="1"/>
  <c r="Z50" i="1" s="1"/>
  <c r="H50" i="1"/>
  <c r="AD49" i="1"/>
  <c r="T49" i="1"/>
  <c r="S49" i="1"/>
  <c r="R49" i="1"/>
  <c r="Q49" i="1"/>
  <c r="K49" i="1"/>
  <c r="I49" i="1"/>
  <c r="J49" i="1" s="1"/>
  <c r="H49" i="1"/>
  <c r="AD48" i="1"/>
  <c r="T48" i="1"/>
  <c r="S48" i="1"/>
  <c r="R48" i="1"/>
  <c r="Q48" i="1"/>
  <c r="K48" i="1"/>
  <c r="I48" i="1"/>
  <c r="Z48" i="1" s="1"/>
  <c r="H48" i="1"/>
  <c r="AD47" i="1"/>
  <c r="T47" i="1"/>
  <c r="S47" i="1"/>
  <c r="R47" i="1"/>
  <c r="Q47" i="1"/>
  <c r="K47" i="1"/>
  <c r="I47" i="1"/>
  <c r="Z47" i="1" s="1"/>
  <c r="H47" i="1"/>
  <c r="AD46" i="1"/>
  <c r="T46" i="1"/>
  <c r="S46" i="1"/>
  <c r="R46" i="1"/>
  <c r="Q46" i="1"/>
  <c r="K46" i="1"/>
  <c r="I46" i="1"/>
  <c r="J46" i="1" s="1"/>
  <c r="H46" i="1"/>
  <c r="AD45" i="1"/>
  <c r="T45" i="1"/>
  <c r="S45" i="1"/>
  <c r="R45" i="1"/>
  <c r="Q45" i="1"/>
  <c r="K45" i="1"/>
  <c r="J45" i="1"/>
  <c r="I45" i="1"/>
  <c r="Z45" i="1" s="1"/>
  <c r="H45" i="1"/>
  <c r="AD44" i="1"/>
  <c r="T44" i="1"/>
  <c r="S44" i="1"/>
  <c r="R44" i="1"/>
  <c r="Q44" i="1"/>
  <c r="U44" i="1" s="1"/>
  <c r="W44" i="1" s="1"/>
  <c r="K44" i="1"/>
  <c r="I44" i="1"/>
  <c r="H44" i="1"/>
  <c r="AD43" i="1"/>
  <c r="Z43" i="1"/>
  <c r="T43" i="1"/>
  <c r="S43" i="1"/>
  <c r="R43" i="1"/>
  <c r="Q43" i="1"/>
  <c r="K43" i="1"/>
  <c r="I43" i="1"/>
  <c r="J43" i="1" s="1"/>
  <c r="H43" i="1"/>
  <c r="AD42" i="1"/>
  <c r="T42" i="1"/>
  <c r="S42" i="1"/>
  <c r="R42" i="1"/>
  <c r="Q42" i="1"/>
  <c r="K42" i="1"/>
  <c r="I42" i="1"/>
  <c r="J42" i="1" s="1"/>
  <c r="H42" i="1"/>
  <c r="AD41" i="1"/>
  <c r="T41" i="1"/>
  <c r="S41" i="1"/>
  <c r="R41" i="1"/>
  <c r="Q41" i="1"/>
  <c r="K41" i="1"/>
  <c r="I41" i="1"/>
  <c r="Z41" i="1" s="1"/>
  <c r="H41" i="1"/>
  <c r="AD40" i="1"/>
  <c r="T40" i="1"/>
  <c r="S40" i="1"/>
  <c r="U40" i="1" s="1"/>
  <c r="W40" i="1" s="1"/>
  <c r="R40" i="1"/>
  <c r="Q40" i="1"/>
  <c r="K40" i="1"/>
  <c r="I40" i="1"/>
  <c r="H40" i="1"/>
  <c r="AD39" i="1"/>
  <c r="T39" i="1"/>
  <c r="S39" i="1"/>
  <c r="R39" i="1"/>
  <c r="Q39" i="1"/>
  <c r="K39" i="1"/>
  <c r="I39" i="1"/>
  <c r="J39" i="1" s="1"/>
  <c r="H39" i="1"/>
  <c r="AD38" i="1"/>
  <c r="Z38" i="1"/>
  <c r="T38" i="1"/>
  <c r="S38" i="1"/>
  <c r="R38" i="1"/>
  <c r="Q38" i="1"/>
  <c r="K38" i="1"/>
  <c r="I38" i="1"/>
  <c r="J38" i="1" s="1"/>
  <c r="H38" i="1"/>
  <c r="AD37" i="1"/>
  <c r="T37" i="1"/>
  <c r="S37" i="1"/>
  <c r="R37" i="1"/>
  <c r="Q37" i="1"/>
  <c r="K37" i="1"/>
  <c r="I37" i="1"/>
  <c r="Z37" i="1" s="1"/>
  <c r="H37" i="1"/>
  <c r="AD36" i="1"/>
  <c r="T36" i="1"/>
  <c r="S36" i="1"/>
  <c r="U36" i="1" s="1"/>
  <c r="R36" i="1"/>
  <c r="Q36" i="1"/>
  <c r="K36" i="1"/>
  <c r="I36" i="1"/>
  <c r="Z36" i="1" s="1"/>
  <c r="H36" i="1"/>
  <c r="AD35" i="1"/>
  <c r="U35" i="1"/>
  <c r="W35" i="1" s="1"/>
  <c r="T35" i="1"/>
  <c r="S35" i="1"/>
  <c r="R35" i="1"/>
  <c r="Q35" i="1"/>
  <c r="K35" i="1"/>
  <c r="I35" i="1"/>
  <c r="Z35" i="1" s="1"/>
  <c r="H35" i="1"/>
  <c r="AD34" i="1"/>
  <c r="T34" i="1"/>
  <c r="S34" i="1"/>
  <c r="R34" i="1"/>
  <c r="U34" i="1" s="1"/>
  <c r="Q34" i="1"/>
  <c r="K34" i="1"/>
  <c r="I34" i="1"/>
  <c r="Z34" i="1" s="1"/>
  <c r="H34" i="1"/>
  <c r="AD33" i="1"/>
  <c r="T33" i="1"/>
  <c r="S33" i="1"/>
  <c r="R33" i="1"/>
  <c r="U33" i="1" s="1"/>
  <c r="W33" i="1" s="1"/>
  <c r="Q33" i="1"/>
  <c r="K33" i="1"/>
  <c r="I33" i="1"/>
  <c r="Z33" i="1" s="1"/>
  <c r="H33" i="1"/>
  <c r="AD32" i="1"/>
  <c r="T32" i="1"/>
  <c r="S32" i="1"/>
  <c r="U32" i="1" s="1"/>
  <c r="W32" i="1" s="1"/>
  <c r="R32" i="1"/>
  <c r="Q32" i="1"/>
  <c r="K32" i="1"/>
  <c r="I32" i="1"/>
  <c r="Z32" i="1" s="1"/>
  <c r="H32" i="1"/>
  <c r="AD31" i="1"/>
  <c r="T31" i="1"/>
  <c r="S31" i="1"/>
  <c r="U31" i="1" s="1"/>
  <c r="R31" i="1"/>
  <c r="Q31" i="1"/>
  <c r="K31" i="1"/>
  <c r="I31" i="1"/>
  <c r="Z31" i="1" s="1"/>
  <c r="H31" i="1"/>
  <c r="AD30" i="1"/>
  <c r="T30" i="1"/>
  <c r="S30" i="1"/>
  <c r="R30" i="1"/>
  <c r="Q30" i="1"/>
  <c r="U30" i="1" s="1"/>
  <c r="K30" i="1"/>
  <c r="I30" i="1"/>
  <c r="Z30" i="1" s="1"/>
  <c r="H30" i="1"/>
  <c r="AD29" i="1"/>
  <c r="T29" i="1"/>
  <c r="S29" i="1"/>
  <c r="R29" i="1"/>
  <c r="U29" i="1" s="1"/>
  <c r="V29" i="1" s="1"/>
  <c r="Q29" i="1"/>
  <c r="K29" i="1"/>
  <c r="I29" i="1"/>
  <c r="Z29" i="1" s="1"/>
  <c r="H29" i="1"/>
  <c r="AD28" i="1"/>
  <c r="T28" i="1"/>
  <c r="S28" i="1"/>
  <c r="R28" i="1"/>
  <c r="Q28" i="1"/>
  <c r="K28" i="1"/>
  <c r="I28" i="1"/>
  <c r="Z28" i="1" s="1"/>
  <c r="H28" i="1"/>
  <c r="AD27" i="1"/>
  <c r="T27" i="1"/>
  <c r="S27" i="1"/>
  <c r="R27" i="1"/>
  <c r="Q27" i="1"/>
  <c r="K27" i="1"/>
  <c r="I27" i="1"/>
  <c r="Z27" i="1" s="1"/>
  <c r="H27" i="1"/>
  <c r="AD26" i="1"/>
  <c r="T26" i="1"/>
  <c r="S26" i="1"/>
  <c r="U26" i="1" s="1"/>
  <c r="R26" i="1"/>
  <c r="Q26" i="1"/>
  <c r="K26" i="1"/>
  <c r="I26" i="1"/>
  <c r="Z26" i="1" s="1"/>
  <c r="H26" i="1"/>
  <c r="AD25" i="1"/>
  <c r="U25" i="1"/>
  <c r="W25" i="1" s="1"/>
  <c r="T25" i="1"/>
  <c r="S25" i="1"/>
  <c r="R25" i="1"/>
  <c r="Q25" i="1"/>
  <c r="K25" i="1"/>
  <c r="I25" i="1"/>
  <c r="Z25" i="1" s="1"/>
  <c r="H25" i="1"/>
  <c r="AD24" i="1"/>
  <c r="T24" i="1"/>
  <c r="S24" i="1"/>
  <c r="R24" i="1"/>
  <c r="Q24" i="1"/>
  <c r="K24" i="1"/>
  <c r="I24" i="1"/>
  <c r="Z24" i="1" s="1"/>
  <c r="H24" i="1"/>
  <c r="AD22" i="1"/>
  <c r="T22" i="1"/>
  <c r="S22" i="1"/>
  <c r="R22" i="1"/>
  <c r="Q22" i="1"/>
  <c r="K22" i="1"/>
  <c r="I22" i="1"/>
  <c r="Z22" i="1" s="1"/>
  <c r="H22" i="1"/>
  <c r="AD21" i="1"/>
  <c r="T21" i="1"/>
  <c r="S21" i="1"/>
  <c r="R21" i="1"/>
  <c r="Q21" i="1"/>
  <c r="K21" i="1"/>
  <c r="I21" i="1"/>
  <c r="Z21" i="1" s="1"/>
  <c r="H21" i="1"/>
  <c r="AD20" i="1"/>
  <c r="T20" i="1"/>
  <c r="S20" i="1"/>
  <c r="R20" i="1"/>
  <c r="Q20" i="1"/>
  <c r="U20" i="1" s="1"/>
  <c r="V20" i="1" s="1"/>
  <c r="K20" i="1"/>
  <c r="I20" i="1"/>
  <c r="Z20" i="1" s="1"/>
  <c r="H20" i="1"/>
  <c r="AD19" i="1"/>
  <c r="T19" i="1"/>
  <c r="S19" i="1"/>
  <c r="R19" i="1"/>
  <c r="Q19" i="1"/>
  <c r="K19" i="1"/>
  <c r="I19" i="1"/>
  <c r="Z19" i="1" s="1"/>
  <c r="H19" i="1"/>
  <c r="AD18" i="1"/>
  <c r="T18" i="1"/>
  <c r="S18" i="1"/>
  <c r="R18" i="1"/>
  <c r="Q18" i="1"/>
  <c r="K18" i="1"/>
  <c r="I18" i="1"/>
  <c r="Z18" i="1" s="1"/>
  <c r="H18" i="1"/>
  <c r="AD17" i="1"/>
  <c r="T17" i="1"/>
  <c r="S17" i="1"/>
  <c r="R17" i="1"/>
  <c r="U17" i="1" s="1"/>
  <c r="Q17" i="1"/>
  <c r="K17" i="1"/>
  <c r="I17" i="1"/>
  <c r="Z17" i="1" s="1"/>
  <c r="H17" i="1"/>
  <c r="AD16" i="1"/>
  <c r="T16" i="1"/>
  <c r="S16" i="1"/>
  <c r="R16" i="1"/>
  <c r="U16" i="1" s="1"/>
  <c r="V16" i="1" s="1"/>
  <c r="Q16" i="1"/>
  <c r="K16" i="1"/>
  <c r="I16" i="1"/>
  <c r="Z16" i="1" s="1"/>
  <c r="H16" i="1"/>
  <c r="AD15" i="1"/>
  <c r="T15" i="1"/>
  <c r="S15" i="1"/>
  <c r="R15" i="1"/>
  <c r="Q15" i="1"/>
  <c r="K15" i="1"/>
  <c r="I15" i="1"/>
  <c r="Z15" i="1" s="1"/>
  <c r="H15" i="1"/>
  <c r="AD14" i="1"/>
  <c r="T14" i="1"/>
  <c r="S14" i="1"/>
  <c r="R14" i="1"/>
  <c r="Q14" i="1"/>
  <c r="I14" i="1"/>
  <c r="Z14" i="1" s="1"/>
  <c r="H14" i="1"/>
  <c r="AD13" i="1"/>
  <c r="T13" i="1"/>
  <c r="U13" i="1" s="1"/>
  <c r="S13" i="1"/>
  <c r="R13" i="1"/>
  <c r="Q13" i="1"/>
  <c r="K13" i="1"/>
  <c r="I13" i="1"/>
  <c r="J13" i="1" s="1"/>
  <c r="H13" i="1"/>
  <c r="AD12" i="1"/>
  <c r="T12" i="1"/>
  <c r="S12" i="1"/>
  <c r="R12" i="1"/>
  <c r="Q12" i="1"/>
  <c r="K12" i="1"/>
  <c r="I12" i="1"/>
  <c r="J12" i="1" s="1"/>
  <c r="H12" i="1"/>
  <c r="AD11" i="1"/>
  <c r="T11" i="1"/>
  <c r="S11" i="1"/>
  <c r="R11" i="1"/>
  <c r="Q11" i="1"/>
  <c r="K11" i="1"/>
  <c r="I11" i="1"/>
  <c r="J11" i="1" s="1"/>
  <c r="H11" i="1"/>
  <c r="AD10" i="1"/>
  <c r="T10" i="1"/>
  <c r="S10" i="1"/>
  <c r="R10" i="1"/>
  <c r="Q10" i="1"/>
  <c r="U10" i="1" s="1"/>
  <c r="W10" i="1" s="1"/>
  <c r="K10" i="1"/>
  <c r="I10" i="1"/>
  <c r="J10" i="1" s="1"/>
  <c r="H10" i="1"/>
  <c r="AD9" i="1"/>
  <c r="T9" i="1"/>
  <c r="S9" i="1"/>
  <c r="R9" i="1"/>
  <c r="Q9" i="1"/>
  <c r="K9" i="1"/>
  <c r="I9" i="1"/>
  <c r="J9" i="1" s="1"/>
  <c r="H9" i="1"/>
  <c r="AD8" i="1"/>
  <c r="T8" i="1"/>
  <c r="U8" i="1" s="1"/>
  <c r="S8" i="1"/>
  <c r="R8" i="1"/>
  <c r="Q8" i="1"/>
  <c r="I8" i="1"/>
  <c r="Z8" i="1" s="1"/>
  <c r="H8" i="1"/>
  <c r="AD7" i="1"/>
  <c r="T7" i="1"/>
  <c r="S7" i="1"/>
  <c r="R7" i="1"/>
  <c r="Q7" i="1"/>
  <c r="I7" i="1"/>
  <c r="J7" i="1" s="1"/>
  <c r="H7" i="1"/>
  <c r="J17" i="1" l="1"/>
  <c r="J21" i="1"/>
  <c r="J51" i="1"/>
  <c r="Z64" i="1"/>
  <c r="J70" i="1"/>
  <c r="J46" i="3"/>
  <c r="J3" i="4"/>
  <c r="J4" i="4"/>
  <c r="Z5" i="4"/>
  <c r="J8" i="4"/>
  <c r="J86" i="4"/>
  <c r="Z87" i="4"/>
  <c r="J90" i="4"/>
  <c r="Z91" i="4"/>
  <c r="J94" i="4"/>
  <c r="Z95" i="4"/>
  <c r="J98" i="4"/>
  <c r="Z99" i="4"/>
  <c r="J102" i="4"/>
  <c r="Z103" i="4"/>
  <c r="J106" i="4"/>
  <c r="Z107" i="4"/>
  <c r="J110" i="4"/>
  <c r="Z111" i="4"/>
  <c r="J114" i="4"/>
  <c r="Z115" i="4"/>
  <c r="J118" i="4"/>
  <c r="Z119" i="4"/>
  <c r="J122" i="4"/>
  <c r="Z123" i="4"/>
  <c r="J126" i="4"/>
  <c r="Z127" i="4"/>
  <c r="J130" i="4"/>
  <c r="Z131" i="4"/>
  <c r="J134" i="4"/>
  <c r="Z165" i="4"/>
  <c r="Z184" i="4"/>
  <c r="J189" i="4"/>
  <c r="J195" i="4"/>
  <c r="Z197" i="4"/>
  <c r="J208" i="4"/>
  <c r="Z210" i="4"/>
  <c r="Z216" i="4"/>
  <c r="J221" i="4"/>
  <c r="J255" i="4"/>
  <c r="J273" i="4"/>
  <c r="J281" i="4"/>
  <c r="Z297" i="4"/>
  <c r="J301" i="4"/>
  <c r="Z304" i="4"/>
  <c r="Z311" i="4"/>
  <c r="Z88" i="4"/>
  <c r="Z92" i="4"/>
  <c r="Z96" i="4"/>
  <c r="Z100" i="4"/>
  <c r="Z104" i="4"/>
  <c r="Z108" i="4"/>
  <c r="J138" i="4"/>
  <c r="Z153" i="4"/>
  <c r="Z230" i="4"/>
  <c r="Z246" i="4"/>
  <c r="Z258" i="4"/>
  <c r="Z264" i="4"/>
  <c r="J269" i="4"/>
  <c r="Z278" i="4"/>
  <c r="J48" i="1"/>
  <c r="J44" i="2"/>
  <c r="Z139" i="4"/>
  <c r="J144" i="4"/>
  <c r="Z147" i="4"/>
  <c r="J152" i="4"/>
  <c r="Z179" i="4"/>
  <c r="Z279" i="4"/>
  <c r="Z286" i="4"/>
  <c r="Z299" i="4"/>
  <c r="Z306" i="4"/>
  <c r="Z325" i="4"/>
  <c r="Z12" i="1"/>
  <c r="J66" i="1"/>
  <c r="Z68" i="1"/>
  <c r="J45" i="2"/>
  <c r="Z238" i="4"/>
  <c r="Z272" i="4"/>
  <c r="Z280" i="4"/>
  <c r="Z287" i="4"/>
  <c r="Z294" i="4"/>
  <c r="Z307" i="4"/>
  <c r="Z155" i="4"/>
  <c r="Z162" i="4"/>
  <c r="Z214" i="4"/>
  <c r="Z248" i="4"/>
  <c r="Z266" i="4"/>
  <c r="Z288" i="4"/>
  <c r="Z295" i="4"/>
  <c r="Z314" i="4"/>
  <c r="W17" i="1"/>
  <c r="Y17" i="1" s="1"/>
  <c r="V17" i="1"/>
  <c r="W8" i="1"/>
  <c r="V8" i="1"/>
  <c r="V30" i="1"/>
  <c r="W30" i="1"/>
  <c r="Y30" i="1" s="1"/>
  <c r="W34" i="1"/>
  <c r="Y34" i="1" s="1"/>
  <c r="V34" i="1"/>
  <c r="W26" i="1"/>
  <c r="Y26" i="1" s="1"/>
  <c r="V26" i="1"/>
  <c r="W36" i="1"/>
  <c r="V36" i="1"/>
  <c r="J30" i="1"/>
  <c r="U37" i="1"/>
  <c r="Z39" i="1"/>
  <c r="Z46" i="1"/>
  <c r="U49" i="1"/>
  <c r="J52" i="1"/>
  <c r="Z53" i="1"/>
  <c r="J56" i="1"/>
  <c r="Z57" i="1"/>
  <c r="J60" i="1"/>
  <c r="Z61" i="1"/>
  <c r="U11" i="1"/>
  <c r="W11" i="1" s="1"/>
  <c r="U28" i="1"/>
  <c r="U56" i="1"/>
  <c r="U48" i="1"/>
  <c r="W48" i="1" s="1"/>
  <c r="U27" i="1"/>
  <c r="Z9" i="1"/>
  <c r="J14" i="1"/>
  <c r="U18" i="1"/>
  <c r="W18" i="1" s="1"/>
  <c r="U19" i="1"/>
  <c r="W19" i="1" s="1"/>
  <c r="J26" i="1"/>
  <c r="J36" i="1"/>
  <c r="U38" i="1"/>
  <c r="Z42" i="1"/>
  <c r="U45" i="1"/>
  <c r="V45" i="1" s="1"/>
  <c r="Z49" i="1"/>
  <c r="U50" i="1"/>
  <c r="V50" i="1" s="1"/>
  <c r="U63" i="1"/>
  <c r="V63" i="1" s="1"/>
  <c r="Z65" i="1"/>
  <c r="Z69" i="1"/>
  <c r="U9" i="1"/>
  <c r="U12" i="1"/>
  <c r="U46" i="1"/>
  <c r="Z11" i="1"/>
  <c r="U22" i="1"/>
  <c r="W22" i="1" s="1"/>
  <c r="U24" i="1"/>
  <c r="V24" i="1" s="1"/>
  <c r="U7" i="1"/>
  <c r="U21" i="1"/>
  <c r="U14" i="1"/>
  <c r="U15" i="1"/>
  <c r="J34" i="1"/>
  <c r="U41" i="1"/>
  <c r="W41" i="1" s="1"/>
  <c r="U62" i="1"/>
  <c r="W16" i="5"/>
  <c r="V16" i="5"/>
  <c r="W17" i="5"/>
  <c r="V17" i="5"/>
  <c r="W18" i="5"/>
  <c r="V18" i="5"/>
  <c r="W19" i="5"/>
  <c r="V19" i="5"/>
  <c r="W20" i="5"/>
  <c r="V20" i="5"/>
  <c r="W21" i="5"/>
  <c r="V21" i="5"/>
  <c r="W22" i="5"/>
  <c r="V22" i="5"/>
  <c r="W23" i="5"/>
  <c r="V23" i="5"/>
  <c r="Y24" i="5"/>
  <c r="Y25" i="5"/>
  <c r="Y26" i="5"/>
  <c r="Y27" i="5"/>
  <c r="Y28" i="5"/>
  <c r="W2" i="5"/>
  <c r="V2" i="5"/>
  <c r="W3" i="5"/>
  <c r="V3" i="5"/>
  <c r="W4" i="5"/>
  <c r="V4" i="5"/>
  <c r="W5" i="5"/>
  <c r="V5" i="5"/>
  <c r="W6" i="5"/>
  <c r="V6" i="5"/>
  <c r="W7" i="5"/>
  <c r="V7" i="5"/>
  <c r="W8" i="5"/>
  <c r="V8" i="5"/>
  <c r="W9" i="5"/>
  <c r="V9" i="5"/>
  <c r="W10" i="5"/>
  <c r="V10" i="5"/>
  <c r="W11" i="5"/>
  <c r="V11" i="5"/>
  <c r="W12" i="5"/>
  <c r="V12" i="5"/>
  <c r="W13" i="5"/>
  <c r="V13" i="5"/>
  <c r="W14" i="5"/>
  <c r="V14" i="5"/>
  <c r="W15" i="5"/>
  <c r="V15" i="5"/>
  <c r="J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V24" i="5"/>
  <c r="X24" i="5" s="1"/>
  <c r="J25" i="5"/>
  <c r="V25" i="5"/>
  <c r="X25" i="5" s="1"/>
  <c r="J26" i="5"/>
  <c r="V26" i="5"/>
  <c r="X26" i="5" s="1"/>
  <c r="J27" i="5"/>
  <c r="V27" i="5"/>
  <c r="X27" i="5" s="1"/>
  <c r="J28" i="5"/>
  <c r="V28" i="5"/>
  <c r="X28" i="5" s="1"/>
  <c r="W3" i="4"/>
  <c r="V3" i="4"/>
  <c r="Y28" i="4"/>
  <c r="Y44" i="4"/>
  <c r="V2" i="4"/>
  <c r="W2" i="4"/>
  <c r="V4" i="4"/>
  <c r="W4" i="4"/>
  <c r="W8" i="4"/>
  <c r="V8" i="4"/>
  <c r="Y86" i="4"/>
  <c r="Y48" i="4"/>
  <c r="X48" i="4"/>
  <c r="V5" i="4"/>
  <c r="W5" i="4"/>
  <c r="Y84" i="4"/>
  <c r="X84" i="4"/>
  <c r="V6" i="4"/>
  <c r="W6" i="4"/>
  <c r="W7" i="4"/>
  <c r="V7" i="4"/>
  <c r="W10" i="4"/>
  <c r="U13" i="4"/>
  <c r="U39" i="4"/>
  <c r="W43" i="4"/>
  <c r="W68" i="4"/>
  <c r="Y79" i="4"/>
  <c r="X79" i="4"/>
  <c r="W93" i="4"/>
  <c r="V93" i="4"/>
  <c r="W101" i="4"/>
  <c r="V101" i="4"/>
  <c r="W125" i="4"/>
  <c r="V125" i="4"/>
  <c r="W38" i="4"/>
  <c r="V38" i="4"/>
  <c r="Z2" i="4"/>
  <c r="W18" i="4"/>
  <c r="U21" i="4"/>
  <c r="U24" i="4"/>
  <c r="U12" i="4"/>
  <c r="U20" i="4"/>
  <c r="U27" i="4"/>
  <c r="W37" i="4"/>
  <c r="U47" i="4"/>
  <c r="V48" i="4"/>
  <c r="U52" i="4"/>
  <c r="U77" i="4"/>
  <c r="W137" i="4"/>
  <c r="V137" i="4"/>
  <c r="U11" i="4"/>
  <c r="U19" i="4"/>
  <c r="U31" i="4"/>
  <c r="U55" i="4"/>
  <c r="U60" i="4"/>
  <c r="U75" i="4"/>
  <c r="U82" i="4"/>
  <c r="U91" i="4"/>
  <c r="U99" i="4"/>
  <c r="W107" i="4"/>
  <c r="V107" i="4"/>
  <c r="W129" i="4"/>
  <c r="V129" i="4"/>
  <c r="Y134" i="4"/>
  <c r="X134" i="4"/>
  <c r="U135" i="4"/>
  <c r="W145" i="4"/>
  <c r="V145" i="4"/>
  <c r="U80" i="4"/>
  <c r="U89" i="4"/>
  <c r="W123" i="4"/>
  <c r="V123" i="4"/>
  <c r="W144" i="4"/>
  <c r="V144" i="4"/>
  <c r="W166" i="4"/>
  <c r="V166" i="4"/>
  <c r="W196" i="4"/>
  <c r="V196" i="4"/>
  <c r="W197" i="4"/>
  <c r="V197" i="4"/>
  <c r="Z199" i="4"/>
  <c r="J199" i="4"/>
  <c r="U9" i="4"/>
  <c r="U17" i="4"/>
  <c r="U23" i="4"/>
  <c r="V28" i="4"/>
  <c r="X28" i="4" s="1"/>
  <c r="U40" i="4"/>
  <c r="V44" i="4"/>
  <c r="X44" i="4" s="1"/>
  <c r="U46" i="4"/>
  <c r="U51" i="4"/>
  <c r="Y67" i="4"/>
  <c r="P67" i="4" s="1"/>
  <c r="U71" i="4"/>
  <c r="U78" i="4"/>
  <c r="V79" i="4"/>
  <c r="V86" i="4"/>
  <c r="X86" i="4" s="1"/>
  <c r="U87" i="4"/>
  <c r="U97" i="4"/>
  <c r="U105" i="4"/>
  <c r="U133" i="4"/>
  <c r="W164" i="4"/>
  <c r="V164" i="4"/>
  <c r="U16" i="4"/>
  <c r="U30" i="4"/>
  <c r="W54" i="4"/>
  <c r="V54" i="4"/>
  <c r="U59" i="4"/>
  <c r="U76" i="4"/>
  <c r="U85" i="4"/>
  <c r="U127" i="4"/>
  <c r="W160" i="4"/>
  <c r="V160" i="4"/>
  <c r="Y73" i="4"/>
  <c r="Y74" i="4"/>
  <c r="X74" i="4"/>
  <c r="U15" i="4"/>
  <c r="U32" i="4"/>
  <c r="U36" i="4"/>
  <c r="U56" i="4"/>
  <c r="U62" i="4"/>
  <c r="U83" i="4"/>
  <c r="U90" i="4"/>
  <c r="U95" i="4"/>
  <c r="U103" i="4"/>
  <c r="U121" i="4"/>
  <c r="W140" i="4"/>
  <c r="V140" i="4"/>
  <c r="W154" i="4"/>
  <c r="V154" i="4"/>
  <c r="U14" i="4"/>
  <c r="U22" i="4"/>
  <c r="U29" i="4"/>
  <c r="U35" i="4"/>
  <c r="V63" i="4"/>
  <c r="X63" i="4" s="1"/>
  <c r="P63" i="4" s="1"/>
  <c r="U64" i="4"/>
  <c r="U70" i="4"/>
  <c r="U72" i="4"/>
  <c r="V73" i="4"/>
  <c r="X73" i="4" s="1"/>
  <c r="U81" i="4"/>
  <c r="U88" i="4"/>
  <c r="W131" i="4"/>
  <c r="V131" i="4"/>
  <c r="W149" i="4"/>
  <c r="V149" i="4"/>
  <c r="U45" i="4"/>
  <c r="U53" i="4"/>
  <c r="U61" i="4"/>
  <c r="U69" i="4"/>
  <c r="W143" i="4"/>
  <c r="V143" i="4"/>
  <c r="Z174" i="4"/>
  <c r="J174" i="4"/>
  <c r="W240" i="4"/>
  <c r="V240" i="4"/>
  <c r="W150" i="4"/>
  <c r="V150" i="4"/>
  <c r="W155" i="4"/>
  <c r="V155" i="4"/>
  <c r="W159" i="4"/>
  <c r="V159" i="4"/>
  <c r="Z164" i="4"/>
  <c r="J164" i="4"/>
  <c r="W173" i="4"/>
  <c r="V173" i="4"/>
  <c r="U92" i="4"/>
  <c r="U94" i="4"/>
  <c r="U96" i="4"/>
  <c r="U98" i="4"/>
  <c r="U100" i="4"/>
  <c r="U102" i="4"/>
  <c r="U104" i="4"/>
  <c r="U106" i="4"/>
  <c r="U108" i="4"/>
  <c r="U110" i="4"/>
  <c r="U112" i="4"/>
  <c r="U114" i="4"/>
  <c r="U116" i="4"/>
  <c r="U118" i="4"/>
  <c r="J137" i="4"/>
  <c r="Z137" i="4"/>
  <c r="X138" i="4"/>
  <c r="P138" i="4" s="1"/>
  <c r="Z143" i="4"/>
  <c r="J143" i="4"/>
  <c r="W146" i="4"/>
  <c r="V146" i="4"/>
  <c r="U162" i="4"/>
  <c r="W172" i="4"/>
  <c r="V172" i="4"/>
  <c r="W191" i="4"/>
  <c r="V191" i="4"/>
  <c r="U26" i="4"/>
  <c r="U34" i="4"/>
  <c r="U42" i="4"/>
  <c r="U50" i="4"/>
  <c r="U58" i="4"/>
  <c r="U66" i="4"/>
  <c r="U120" i="4"/>
  <c r="U122" i="4"/>
  <c r="U124" i="4"/>
  <c r="U126" i="4"/>
  <c r="U128" i="4"/>
  <c r="U130" i="4"/>
  <c r="U132" i="4"/>
  <c r="P136" i="4"/>
  <c r="W141" i="4"/>
  <c r="V141" i="4"/>
  <c r="Y152" i="4"/>
  <c r="P152" i="4" s="1"/>
  <c r="X152" i="4"/>
  <c r="W153" i="4"/>
  <c r="V153" i="4"/>
  <c r="U156" i="4"/>
  <c r="Z159" i="4"/>
  <c r="J159" i="4"/>
  <c r="W230" i="4"/>
  <c r="V230" i="4"/>
  <c r="U25" i="4"/>
  <c r="U33" i="4"/>
  <c r="U41" i="4"/>
  <c r="U49" i="4"/>
  <c r="U57" i="4"/>
  <c r="U65" i="4"/>
  <c r="W147" i="4"/>
  <c r="V147" i="4"/>
  <c r="W151" i="4"/>
  <c r="V151" i="4"/>
  <c r="U157" i="4"/>
  <c r="U139" i="4"/>
  <c r="U142" i="4"/>
  <c r="W206" i="4"/>
  <c r="V206" i="4"/>
  <c r="U109" i="4"/>
  <c r="U111" i="4"/>
  <c r="U113" i="4"/>
  <c r="U115" i="4"/>
  <c r="U117" i="4"/>
  <c r="U119" i="4"/>
  <c r="U148" i="4"/>
  <c r="Z151" i="4"/>
  <c r="J151" i="4"/>
  <c r="W158" i="4"/>
  <c r="V158" i="4"/>
  <c r="W163" i="4"/>
  <c r="V163" i="4"/>
  <c r="W169" i="4"/>
  <c r="V169" i="4"/>
  <c r="W225" i="4"/>
  <c r="V225" i="4"/>
  <c r="Y184" i="4"/>
  <c r="W187" i="4"/>
  <c r="V187" i="4"/>
  <c r="W193" i="4"/>
  <c r="V193" i="4"/>
  <c r="W198" i="4"/>
  <c r="V198" i="4"/>
  <c r="W202" i="4"/>
  <c r="V202" i="4"/>
  <c r="Y208" i="4"/>
  <c r="X208" i="4"/>
  <c r="W211" i="4"/>
  <c r="V211" i="4"/>
  <c r="W215" i="4"/>
  <c r="V215" i="4"/>
  <c r="W220" i="4"/>
  <c r="V220" i="4"/>
  <c r="W221" i="4"/>
  <c r="V221" i="4"/>
  <c r="Z223" i="4"/>
  <c r="J223" i="4"/>
  <c r="W297" i="4"/>
  <c r="V297" i="4"/>
  <c r="W300" i="4"/>
  <c r="V300" i="4"/>
  <c r="W324" i="4"/>
  <c r="V324" i="4"/>
  <c r="J142" i="4"/>
  <c r="Z145" i="4"/>
  <c r="J150" i="4"/>
  <c r="J158" i="4"/>
  <c r="J163" i="4"/>
  <c r="U178" i="4"/>
  <c r="W182" i="4"/>
  <c r="V182" i="4"/>
  <c r="Z191" i="4"/>
  <c r="J191" i="4"/>
  <c r="W217" i="4"/>
  <c r="V217" i="4"/>
  <c r="W222" i="4"/>
  <c r="V222" i="4"/>
  <c r="W226" i="4"/>
  <c r="V226" i="4"/>
  <c r="W235" i="4"/>
  <c r="V235" i="4"/>
  <c r="W239" i="4"/>
  <c r="V239" i="4"/>
  <c r="P245" i="4"/>
  <c r="W251" i="4"/>
  <c r="V251" i="4"/>
  <c r="W253" i="4"/>
  <c r="V253" i="4"/>
  <c r="W271" i="4"/>
  <c r="V271" i="4"/>
  <c r="V317" i="4"/>
  <c r="W317" i="4"/>
  <c r="V318" i="4"/>
  <c r="W318" i="4"/>
  <c r="U165" i="4"/>
  <c r="J167" i="4"/>
  <c r="V167" i="4"/>
  <c r="X167" i="4" s="1"/>
  <c r="P167" i="4" s="1"/>
  <c r="U168" i="4"/>
  <c r="W170" i="4"/>
  <c r="V170" i="4"/>
  <c r="J175" i="4"/>
  <c r="V175" i="4"/>
  <c r="X175" i="4" s="1"/>
  <c r="P175" i="4" s="1"/>
  <c r="W183" i="4"/>
  <c r="V183" i="4"/>
  <c r="W188" i="4"/>
  <c r="V188" i="4"/>
  <c r="W189" i="4"/>
  <c r="V189" i="4"/>
  <c r="W194" i="4"/>
  <c r="V194" i="4"/>
  <c r="W207" i="4"/>
  <c r="V207" i="4"/>
  <c r="W212" i="4"/>
  <c r="V212" i="4"/>
  <c r="U213" i="4"/>
  <c r="Z215" i="4"/>
  <c r="J215" i="4"/>
  <c r="V216" i="4"/>
  <c r="X216" i="4" s="1"/>
  <c r="Y232" i="4"/>
  <c r="X232" i="4"/>
  <c r="W241" i="4"/>
  <c r="V241" i="4"/>
  <c r="W252" i="4"/>
  <c r="V252" i="4"/>
  <c r="W266" i="4"/>
  <c r="V266" i="4"/>
  <c r="Z172" i="4"/>
  <c r="J172" i="4"/>
  <c r="W179" i="4"/>
  <c r="V179" i="4"/>
  <c r="W185" i="4"/>
  <c r="V185" i="4"/>
  <c r="Y200" i="4"/>
  <c r="X200" i="4"/>
  <c r="W203" i="4"/>
  <c r="V203" i="4"/>
  <c r="W209" i="4"/>
  <c r="V209" i="4"/>
  <c r="W214" i="4"/>
  <c r="V214" i="4"/>
  <c r="W218" i="4"/>
  <c r="V218" i="4"/>
  <c r="W236" i="4"/>
  <c r="V236" i="4"/>
  <c r="W237" i="4"/>
  <c r="V237" i="4"/>
  <c r="Z239" i="4"/>
  <c r="J239" i="4"/>
  <c r="W242" i="4"/>
  <c r="V242" i="4"/>
  <c r="W287" i="4"/>
  <c r="V287" i="4"/>
  <c r="J161" i="4"/>
  <c r="V161" i="4"/>
  <c r="U171" i="4"/>
  <c r="Z183" i="4"/>
  <c r="J183" i="4"/>
  <c r="V184" i="4"/>
  <c r="X184" i="4" s="1"/>
  <c r="U190" i="4"/>
  <c r="Z207" i="4"/>
  <c r="J207" i="4"/>
  <c r="V208" i="4"/>
  <c r="Y224" i="4"/>
  <c r="X224" i="4"/>
  <c r="W227" i="4"/>
  <c r="V227" i="4"/>
  <c r="W231" i="4"/>
  <c r="V231" i="4"/>
  <c r="U238" i="4"/>
  <c r="W249" i="4"/>
  <c r="V249" i="4"/>
  <c r="Z251" i="4"/>
  <c r="J251" i="4"/>
  <c r="X161" i="4"/>
  <c r="P161" i="4" s="1"/>
  <c r="W174" i="4"/>
  <c r="V174" i="4"/>
  <c r="W180" i="4"/>
  <c r="V180" i="4"/>
  <c r="U181" i="4"/>
  <c r="W186" i="4"/>
  <c r="V186" i="4"/>
  <c r="Y192" i="4"/>
  <c r="P192" i="4" s="1"/>
  <c r="X192" i="4"/>
  <c r="W195" i="4"/>
  <c r="V195" i="4"/>
  <c r="W199" i="4"/>
  <c r="V199" i="4"/>
  <c r="W204" i="4"/>
  <c r="V204" i="4"/>
  <c r="U205" i="4"/>
  <c r="W210" i="4"/>
  <c r="V210" i="4"/>
  <c r="W233" i="4"/>
  <c r="V233" i="4"/>
  <c r="W281" i="4"/>
  <c r="V281" i="4"/>
  <c r="Z284" i="4"/>
  <c r="J284" i="4"/>
  <c r="W307" i="4"/>
  <c r="V307" i="4"/>
  <c r="X176" i="4"/>
  <c r="P176" i="4" s="1"/>
  <c r="W177" i="4"/>
  <c r="V177" i="4"/>
  <c r="W201" i="4"/>
  <c r="V201" i="4"/>
  <c r="Y216" i="4"/>
  <c r="W219" i="4"/>
  <c r="V219" i="4"/>
  <c r="W223" i="4"/>
  <c r="V223" i="4"/>
  <c r="W228" i="4"/>
  <c r="V228" i="4"/>
  <c r="U229" i="4"/>
  <c r="Z231" i="4"/>
  <c r="J231" i="4"/>
  <c r="W234" i="4"/>
  <c r="V234" i="4"/>
  <c r="W243" i="4"/>
  <c r="V243" i="4"/>
  <c r="W250" i="4"/>
  <c r="V250" i="4"/>
  <c r="W254" i="4"/>
  <c r="V254" i="4"/>
  <c r="W257" i="4"/>
  <c r="V257" i="4"/>
  <c r="Z260" i="4"/>
  <c r="J260" i="4"/>
  <c r="W275" i="4"/>
  <c r="V275" i="4"/>
  <c r="Y277" i="4"/>
  <c r="X277" i="4"/>
  <c r="W278" i="4"/>
  <c r="V278" i="4"/>
  <c r="U282" i="4"/>
  <c r="W291" i="4"/>
  <c r="V291" i="4"/>
  <c r="Y293" i="4"/>
  <c r="X293" i="4"/>
  <c r="W294" i="4"/>
  <c r="V294" i="4"/>
  <c r="W302" i="4"/>
  <c r="V302" i="4"/>
  <c r="W303" i="4"/>
  <c r="V303" i="4"/>
  <c r="J323" i="4"/>
  <c r="Z323" i="4"/>
  <c r="W346" i="4"/>
  <c r="V346" i="4"/>
  <c r="Z169" i="4"/>
  <c r="Z177" i="4"/>
  <c r="J182" i="4"/>
  <c r="Z185" i="4"/>
  <c r="J190" i="4"/>
  <c r="Z193" i="4"/>
  <c r="Z201" i="4"/>
  <c r="J206" i="4"/>
  <c r="Z209" i="4"/>
  <c r="Z217" i="4"/>
  <c r="Z225" i="4"/>
  <c r="Z233" i="4"/>
  <c r="Z241" i="4"/>
  <c r="V244" i="4"/>
  <c r="X244" i="4" s="1"/>
  <c r="P244" i="4" s="1"/>
  <c r="J252" i="4"/>
  <c r="U258" i="4"/>
  <c r="W272" i="4"/>
  <c r="V272" i="4"/>
  <c r="W276" i="4"/>
  <c r="V276" i="4"/>
  <c r="W288" i="4"/>
  <c r="V288" i="4"/>
  <c r="W292" i="4"/>
  <c r="V292" i="4"/>
  <c r="U298" i="4"/>
  <c r="Z300" i="4"/>
  <c r="J300" i="4"/>
  <c r="V301" i="4"/>
  <c r="X301" i="4" s="1"/>
  <c r="U312" i="4"/>
  <c r="W316" i="4"/>
  <c r="U320" i="4"/>
  <c r="W263" i="4"/>
  <c r="V263" i="4"/>
  <c r="W299" i="4"/>
  <c r="V299" i="4"/>
  <c r="V321" i="4"/>
  <c r="W321" i="4"/>
  <c r="J180" i="4"/>
  <c r="J188" i="4"/>
  <c r="J196" i="4"/>
  <c r="J204" i="4"/>
  <c r="J212" i="4"/>
  <c r="J220" i="4"/>
  <c r="J228" i="4"/>
  <c r="J236" i="4"/>
  <c r="U247" i="4"/>
  <c r="W267" i="4"/>
  <c r="V267" i="4"/>
  <c r="Y269" i="4"/>
  <c r="X269" i="4"/>
  <c r="W270" i="4"/>
  <c r="V270" i="4"/>
  <c r="U273" i="4"/>
  <c r="Z276" i="4"/>
  <c r="J276" i="4"/>
  <c r="V277" i="4"/>
  <c r="W279" i="4"/>
  <c r="V279" i="4"/>
  <c r="U289" i="4"/>
  <c r="Z292" i="4"/>
  <c r="J292" i="4"/>
  <c r="W295" i="4"/>
  <c r="V295" i="4"/>
  <c r="W304" i="4"/>
  <c r="V304" i="4"/>
  <c r="Y309" i="4"/>
  <c r="W255" i="4"/>
  <c r="V255" i="4"/>
  <c r="W264" i="4"/>
  <c r="V264" i="4"/>
  <c r="W268" i="4"/>
  <c r="V268" i="4"/>
  <c r="W274" i="4"/>
  <c r="V274" i="4"/>
  <c r="W283" i="4"/>
  <c r="V283" i="4"/>
  <c r="Y285" i="4"/>
  <c r="X285" i="4"/>
  <c r="W286" i="4"/>
  <c r="V286" i="4"/>
  <c r="W290" i="4"/>
  <c r="V290" i="4"/>
  <c r="W308" i="4"/>
  <c r="V308" i="4"/>
  <c r="W319" i="4"/>
  <c r="W248" i="4"/>
  <c r="V248" i="4"/>
  <c r="W259" i="4"/>
  <c r="V259" i="4"/>
  <c r="Y261" i="4"/>
  <c r="X261" i="4"/>
  <c r="W280" i="4"/>
  <c r="V280" i="4"/>
  <c r="W284" i="4"/>
  <c r="V284" i="4"/>
  <c r="W296" i="4"/>
  <c r="V296" i="4"/>
  <c r="W305" i="4"/>
  <c r="V305" i="4"/>
  <c r="W310" i="4"/>
  <c r="V310" i="4"/>
  <c r="V315" i="4"/>
  <c r="W315" i="4"/>
  <c r="W327" i="4"/>
  <c r="V327" i="4"/>
  <c r="W328" i="4"/>
  <c r="V328" i="4"/>
  <c r="W246" i="4"/>
  <c r="V246" i="4"/>
  <c r="W256" i="4"/>
  <c r="V256" i="4"/>
  <c r="W260" i="4"/>
  <c r="V260" i="4"/>
  <c r="W262" i="4"/>
  <c r="V262" i="4"/>
  <c r="U265" i="4"/>
  <c r="Z268" i="4"/>
  <c r="J268" i="4"/>
  <c r="Y301" i="4"/>
  <c r="W306" i="4"/>
  <c r="V306" i="4"/>
  <c r="Z308" i="4"/>
  <c r="J308" i="4"/>
  <c r="V309" i="4"/>
  <c r="X309" i="4" s="1"/>
  <c r="W311" i="4"/>
  <c r="V311" i="4"/>
  <c r="J319" i="4"/>
  <c r="Z319" i="4"/>
  <c r="W339" i="4"/>
  <c r="V339" i="4"/>
  <c r="W349" i="4"/>
  <c r="V349" i="4"/>
  <c r="J259" i="4"/>
  <c r="J267" i="4"/>
  <c r="J275" i="4"/>
  <c r="J283" i="4"/>
  <c r="J291" i="4"/>
  <c r="Z302" i="4"/>
  <c r="Z310" i="4"/>
  <c r="W314" i="4"/>
  <c r="U322" i="4"/>
  <c r="U330" i="4"/>
  <c r="Z341" i="4"/>
  <c r="W345" i="4"/>
  <c r="V345" i="4"/>
  <c r="W348" i="4"/>
  <c r="V348" i="4"/>
  <c r="W350" i="4"/>
  <c r="V350" i="4"/>
  <c r="Z326" i="4"/>
  <c r="W329" i="4"/>
  <c r="V329" i="4"/>
  <c r="W333" i="4"/>
  <c r="V333" i="4"/>
  <c r="J317" i="4"/>
  <c r="Z317" i="4"/>
  <c r="W332" i="4"/>
  <c r="V332" i="4"/>
  <c r="W334" i="4"/>
  <c r="V334" i="4"/>
  <c r="W335" i="4"/>
  <c r="V335" i="4"/>
  <c r="W336" i="4"/>
  <c r="V336" i="4"/>
  <c r="W347" i="4"/>
  <c r="V347" i="4"/>
  <c r="W352" i="4"/>
  <c r="V352" i="4"/>
  <c r="W353" i="4"/>
  <c r="V353" i="4"/>
  <c r="U325" i="4"/>
  <c r="Z349" i="4"/>
  <c r="W351" i="4"/>
  <c r="V351" i="4"/>
  <c r="J315" i="4"/>
  <c r="Z315" i="4"/>
  <c r="J321" i="4"/>
  <c r="Z321" i="4"/>
  <c r="W323" i="4"/>
  <c r="V323" i="4"/>
  <c r="U326" i="4"/>
  <c r="W331" i="4"/>
  <c r="V331" i="4"/>
  <c r="W338" i="4"/>
  <c r="V338" i="4"/>
  <c r="W341" i="4"/>
  <c r="V341" i="4"/>
  <c r="W313" i="4"/>
  <c r="Z333" i="4"/>
  <c r="W337" i="4"/>
  <c r="V337" i="4"/>
  <c r="W340" i="4"/>
  <c r="V340" i="4"/>
  <c r="W342" i="4"/>
  <c r="V342" i="4"/>
  <c r="W343" i="4"/>
  <c r="V343" i="4"/>
  <c r="W344" i="4"/>
  <c r="V344" i="4"/>
  <c r="Z328" i="4"/>
  <c r="Z336" i="4"/>
  <c r="Z344" i="4"/>
  <c r="Z331" i="4"/>
  <c r="Z339" i="4"/>
  <c r="Z347" i="4"/>
  <c r="Z334" i="4"/>
  <c r="Z342" i="4"/>
  <c r="Z350" i="4"/>
  <c r="J350" i="4"/>
  <c r="Z329" i="4"/>
  <c r="Z337" i="4"/>
  <c r="Z345" i="4"/>
  <c r="Z324" i="4"/>
  <c r="Z332" i="4"/>
  <c r="Z340" i="4"/>
  <c r="Z348" i="4"/>
  <c r="Z351" i="4"/>
  <c r="J351" i="4"/>
  <c r="Z327" i="4"/>
  <c r="Z335" i="4"/>
  <c r="Z343" i="4"/>
  <c r="Z352" i="4"/>
  <c r="J352" i="4"/>
  <c r="Z322" i="4"/>
  <c r="Z330" i="4"/>
  <c r="Z338" i="4"/>
  <c r="Z346" i="4"/>
  <c r="Z353" i="4"/>
  <c r="J353" i="4"/>
  <c r="V8" i="3"/>
  <c r="W8" i="3"/>
  <c r="W16" i="3"/>
  <c r="V16" i="3"/>
  <c r="W24" i="3"/>
  <c r="V24" i="3"/>
  <c r="W28" i="3"/>
  <c r="V28" i="3"/>
  <c r="W36" i="3"/>
  <c r="V36" i="3"/>
  <c r="W44" i="3"/>
  <c r="V44" i="3"/>
  <c r="W25" i="3"/>
  <c r="V25" i="3"/>
  <c r="W33" i="3"/>
  <c r="V33" i="3"/>
  <c r="W37" i="3"/>
  <c r="V37" i="3"/>
  <c r="W46" i="3"/>
  <c r="V46" i="3"/>
  <c r="W17" i="3"/>
  <c r="V17" i="3"/>
  <c r="W10" i="3"/>
  <c r="V10" i="3"/>
  <c r="W18" i="3"/>
  <c r="V18" i="3"/>
  <c r="V26" i="3"/>
  <c r="W26" i="3"/>
  <c r="W34" i="3"/>
  <c r="V34" i="3"/>
  <c r="W38" i="3"/>
  <c r="V38" i="3"/>
  <c r="W11" i="3"/>
  <c r="V11" i="3"/>
  <c r="W23" i="3"/>
  <c r="V23" i="3"/>
  <c r="W27" i="3"/>
  <c r="V27" i="3"/>
  <c r="W35" i="3"/>
  <c r="V35" i="3"/>
  <c r="W43" i="3"/>
  <c r="V43" i="3"/>
  <c r="W9" i="3"/>
  <c r="V9" i="3"/>
  <c r="W45" i="3"/>
  <c r="V45" i="3"/>
  <c r="W14" i="2"/>
  <c r="V14" i="2"/>
  <c r="W7" i="2"/>
  <c r="V7" i="2"/>
  <c r="W11" i="2"/>
  <c r="V11" i="2"/>
  <c r="W15" i="2"/>
  <c r="V15" i="2"/>
  <c r="W19" i="2"/>
  <c r="V19" i="2"/>
  <c r="W24" i="2"/>
  <c r="V24" i="2"/>
  <c r="W28" i="2"/>
  <c r="V28" i="2"/>
  <c r="W32" i="2"/>
  <c r="V32" i="2"/>
  <c r="W36" i="2"/>
  <c r="V36" i="2"/>
  <c r="W40" i="2"/>
  <c r="V40" i="2"/>
  <c r="W44" i="2"/>
  <c r="V44" i="2"/>
  <c r="W45" i="2"/>
  <c r="V45" i="2"/>
  <c r="W18" i="2"/>
  <c r="V18" i="2"/>
  <c r="W43" i="2"/>
  <c r="V43" i="2"/>
  <c r="V12" i="2"/>
  <c r="W12" i="2"/>
  <c r="W20" i="2"/>
  <c r="V20" i="2"/>
  <c r="W29" i="2"/>
  <c r="V29" i="2"/>
  <c r="W33" i="2"/>
  <c r="V33" i="2"/>
  <c r="W41" i="2"/>
  <c r="V41" i="2"/>
  <c r="W10" i="2"/>
  <c r="V10" i="2"/>
  <c r="W22" i="2"/>
  <c r="V22" i="2"/>
  <c r="W27" i="2"/>
  <c r="V27" i="2"/>
  <c r="W35" i="2"/>
  <c r="V35" i="2"/>
  <c r="W39" i="2"/>
  <c r="V39" i="2"/>
  <c r="W8" i="2"/>
  <c r="V8" i="2"/>
  <c r="W16" i="2"/>
  <c r="V16" i="2"/>
  <c r="W25" i="2"/>
  <c r="V25" i="2"/>
  <c r="W37" i="2"/>
  <c r="V37" i="2"/>
  <c r="W9" i="2"/>
  <c r="V9" i="2"/>
  <c r="W13" i="2"/>
  <c r="V13" i="2"/>
  <c r="W17" i="2"/>
  <c r="V17" i="2"/>
  <c r="W21" i="2"/>
  <c r="V21" i="2"/>
  <c r="W26" i="2"/>
  <c r="V26" i="2"/>
  <c r="W30" i="2"/>
  <c r="V30" i="2"/>
  <c r="W34" i="2"/>
  <c r="V34" i="2"/>
  <c r="W38" i="2"/>
  <c r="V38" i="2"/>
  <c r="W42" i="2"/>
  <c r="V42" i="2"/>
  <c r="W31" i="2"/>
  <c r="V31" i="2"/>
  <c r="W7" i="1"/>
  <c r="V7" i="1"/>
  <c r="V21" i="1"/>
  <c r="W21" i="1"/>
  <c r="V22" i="1"/>
  <c r="W24" i="1"/>
  <c r="W14" i="1"/>
  <c r="V14" i="1"/>
  <c r="W15" i="1"/>
  <c r="V15" i="1"/>
  <c r="Y41" i="1"/>
  <c r="Y25" i="1"/>
  <c r="X25" i="1"/>
  <c r="Y32" i="1"/>
  <c r="Y48" i="1"/>
  <c r="Y35" i="1"/>
  <c r="W27" i="1"/>
  <c r="V27" i="1"/>
  <c r="W28" i="1"/>
  <c r="V28" i="1"/>
  <c r="Y33" i="1"/>
  <c r="W50" i="1"/>
  <c r="W13" i="1"/>
  <c r="V13" i="1"/>
  <c r="W31" i="1"/>
  <c r="V31" i="1"/>
  <c r="W9" i="1"/>
  <c r="V9" i="1"/>
  <c r="Y10" i="1"/>
  <c r="W12" i="1"/>
  <c r="V12" i="1"/>
  <c r="J25" i="1"/>
  <c r="V25" i="1"/>
  <c r="X26" i="1"/>
  <c r="P26" i="1" s="1"/>
  <c r="Z13" i="1"/>
  <c r="W16" i="1"/>
  <c r="W29" i="1"/>
  <c r="Z40" i="1"/>
  <c r="J40" i="1"/>
  <c r="W49" i="1"/>
  <c r="V49" i="1"/>
  <c r="V71" i="1"/>
  <c r="W71" i="1"/>
  <c r="V10" i="1"/>
  <c r="X10" i="1" s="1"/>
  <c r="J29" i="1"/>
  <c r="J33" i="1"/>
  <c r="V33" i="1"/>
  <c r="X33" i="1" s="1"/>
  <c r="W38" i="1"/>
  <c r="V38" i="1"/>
  <c r="V40" i="1"/>
  <c r="X40" i="1" s="1"/>
  <c r="W20" i="1"/>
  <c r="V35" i="1"/>
  <c r="X35" i="1" s="1"/>
  <c r="Y44" i="1"/>
  <c r="V48" i="1"/>
  <c r="X48" i="1" s="1"/>
  <c r="Z10" i="1"/>
  <c r="J15" i="1"/>
  <c r="J19" i="1"/>
  <c r="J24" i="1"/>
  <c r="J28" i="1"/>
  <c r="J32" i="1"/>
  <c r="V32" i="1"/>
  <c r="X32" i="1" s="1"/>
  <c r="J35" i="1"/>
  <c r="J37" i="1"/>
  <c r="V41" i="1"/>
  <c r="X41" i="1" s="1"/>
  <c r="U42" i="1"/>
  <c r="V44" i="1"/>
  <c r="X44" i="1" s="1"/>
  <c r="U64" i="1"/>
  <c r="Y8" i="1"/>
  <c r="X8" i="1"/>
  <c r="J8" i="1"/>
  <c r="J16" i="1"/>
  <c r="X17" i="1"/>
  <c r="P17" i="1" s="1"/>
  <c r="J20" i="1"/>
  <c r="U39" i="1"/>
  <c r="Z44" i="1"/>
  <c r="J44" i="1"/>
  <c r="W46" i="1"/>
  <c r="V46" i="1"/>
  <c r="Y40" i="1"/>
  <c r="W66" i="1"/>
  <c r="V66" i="1"/>
  <c r="Z7" i="1"/>
  <c r="J18" i="1"/>
  <c r="J22" i="1"/>
  <c r="J27" i="1"/>
  <c r="J31" i="1"/>
  <c r="J41" i="1"/>
  <c r="W45" i="1"/>
  <c r="U43" i="1"/>
  <c r="Y36" i="1"/>
  <c r="X36" i="1"/>
  <c r="U47" i="1"/>
  <c r="W70" i="1"/>
  <c r="V70" i="1"/>
  <c r="W56" i="1"/>
  <c r="V56" i="1"/>
  <c r="J50" i="1"/>
  <c r="U58" i="1"/>
  <c r="J47" i="1"/>
  <c r="U55" i="1"/>
  <c r="U61" i="1"/>
  <c r="U54" i="1"/>
  <c r="U65" i="1"/>
  <c r="U53" i="1"/>
  <c r="V69" i="1"/>
  <c r="X69" i="1" s="1"/>
  <c r="P69" i="1" s="1"/>
  <c r="U57" i="1"/>
  <c r="U52" i="1"/>
  <c r="U60" i="1"/>
  <c r="U68" i="1"/>
  <c r="U51" i="1"/>
  <c r="U59" i="1"/>
  <c r="U67" i="1"/>
  <c r="W63" i="1" l="1"/>
  <c r="P36" i="1"/>
  <c r="V18" i="1"/>
  <c r="V11" i="1"/>
  <c r="X34" i="1"/>
  <c r="V19" i="1"/>
  <c r="X19" i="1" s="1"/>
  <c r="W37" i="1"/>
  <c r="V37" i="1"/>
  <c r="X30" i="1"/>
  <c r="P30" i="1" s="1"/>
  <c r="W62" i="1"/>
  <c r="V62" i="1"/>
  <c r="Y12" i="5"/>
  <c r="X12" i="5"/>
  <c r="Y8" i="5"/>
  <c r="X8" i="5"/>
  <c r="Y4" i="5"/>
  <c r="X4" i="5"/>
  <c r="P27" i="5"/>
  <c r="Y23" i="5"/>
  <c r="P23" i="5" s="1"/>
  <c r="X23" i="5"/>
  <c r="Y19" i="5"/>
  <c r="P19" i="5" s="1"/>
  <c r="X19" i="5"/>
  <c r="Y15" i="5"/>
  <c r="X15" i="5"/>
  <c r="Y11" i="5"/>
  <c r="P11" i="5" s="1"/>
  <c r="X11" i="5"/>
  <c r="Y7" i="5"/>
  <c r="P7" i="5" s="1"/>
  <c r="X7" i="5"/>
  <c r="Y3" i="5"/>
  <c r="P3" i="5" s="1"/>
  <c r="X3" i="5"/>
  <c r="P26" i="5"/>
  <c r="Y22" i="5"/>
  <c r="P22" i="5" s="1"/>
  <c r="X22" i="5"/>
  <c r="Y18" i="5"/>
  <c r="X18" i="5"/>
  <c r="Y14" i="5"/>
  <c r="X14" i="5"/>
  <c r="Y10" i="5"/>
  <c r="X10" i="5"/>
  <c r="Y6" i="5"/>
  <c r="P6" i="5" s="1"/>
  <c r="X6" i="5"/>
  <c r="Y2" i="5"/>
  <c r="X2" i="5"/>
  <c r="P25" i="5"/>
  <c r="Y21" i="5"/>
  <c r="P21" i="5" s="1"/>
  <c r="X21" i="5"/>
  <c r="Y17" i="5"/>
  <c r="X17" i="5"/>
  <c r="Y13" i="5"/>
  <c r="P13" i="5" s="1"/>
  <c r="X13" i="5"/>
  <c r="Y9" i="5"/>
  <c r="P9" i="5" s="1"/>
  <c r="X9" i="5"/>
  <c r="Y5" i="5"/>
  <c r="P5" i="5" s="1"/>
  <c r="X5" i="5"/>
  <c r="P28" i="5"/>
  <c r="P24" i="5"/>
  <c r="Y20" i="5"/>
  <c r="P20" i="5" s="1"/>
  <c r="X20" i="5"/>
  <c r="Y16" i="5"/>
  <c r="P16" i="5" s="1"/>
  <c r="X16" i="5"/>
  <c r="W326" i="4"/>
  <c r="V326" i="4"/>
  <c r="X347" i="4"/>
  <c r="Y347" i="4"/>
  <c r="X332" i="4"/>
  <c r="Y332" i="4"/>
  <c r="P332" i="4" s="1"/>
  <c r="Y292" i="4"/>
  <c r="X292" i="4"/>
  <c r="Y237" i="4"/>
  <c r="X237" i="4"/>
  <c r="Y179" i="4"/>
  <c r="P179" i="4" s="1"/>
  <c r="X179" i="4"/>
  <c r="Y212" i="4"/>
  <c r="X212" i="4"/>
  <c r="Y188" i="4"/>
  <c r="X188" i="4"/>
  <c r="X271" i="4"/>
  <c r="Y271" i="4"/>
  <c r="P271" i="4" s="1"/>
  <c r="Y300" i="4"/>
  <c r="X300" i="4"/>
  <c r="Y220" i="4"/>
  <c r="X220" i="4"/>
  <c r="X202" i="4"/>
  <c r="Y202" i="4"/>
  <c r="P202" i="4" s="1"/>
  <c r="Y158" i="4"/>
  <c r="X158" i="4"/>
  <c r="W111" i="4"/>
  <c r="V111" i="4"/>
  <c r="W157" i="4"/>
  <c r="V157" i="4"/>
  <c r="V41" i="4"/>
  <c r="W41" i="4"/>
  <c r="V130" i="4"/>
  <c r="W130" i="4"/>
  <c r="W50" i="4"/>
  <c r="V50" i="4"/>
  <c r="W162" i="4"/>
  <c r="V162" i="4"/>
  <c r="V118" i="4"/>
  <c r="W118" i="4"/>
  <c r="W102" i="4"/>
  <c r="V102" i="4"/>
  <c r="V61" i="4"/>
  <c r="W61" i="4"/>
  <c r="W81" i="4"/>
  <c r="V81" i="4"/>
  <c r="W22" i="4"/>
  <c r="V22" i="4"/>
  <c r="W95" i="4"/>
  <c r="V95" i="4"/>
  <c r="W85" i="4"/>
  <c r="V85" i="4"/>
  <c r="Y164" i="4"/>
  <c r="X164" i="4"/>
  <c r="W71" i="4"/>
  <c r="V71" i="4"/>
  <c r="W17" i="4"/>
  <c r="V17" i="4"/>
  <c r="Y107" i="4"/>
  <c r="X107" i="4"/>
  <c r="W19" i="4"/>
  <c r="V19" i="4"/>
  <c r="Y37" i="4"/>
  <c r="X37" i="4"/>
  <c r="Y7" i="4"/>
  <c r="X7" i="4"/>
  <c r="Y2" i="4"/>
  <c r="X2" i="4"/>
  <c r="X343" i="4"/>
  <c r="Y343" i="4"/>
  <c r="P343" i="4" s="1"/>
  <c r="X313" i="4"/>
  <c r="Y313" i="4"/>
  <c r="P313" i="4" s="1"/>
  <c r="X350" i="4"/>
  <c r="Y350" i="4"/>
  <c r="P350" i="4" s="1"/>
  <c r="X314" i="4"/>
  <c r="Y314" i="4"/>
  <c r="P314" i="4" s="1"/>
  <c r="X319" i="4"/>
  <c r="Y319" i="4"/>
  <c r="P319" i="4" s="1"/>
  <c r="P285" i="4"/>
  <c r="Y264" i="4"/>
  <c r="P264" i="4" s="1"/>
  <c r="X264" i="4"/>
  <c r="X295" i="4"/>
  <c r="Y295" i="4"/>
  <c r="W247" i="4"/>
  <c r="V247" i="4"/>
  <c r="X316" i="4"/>
  <c r="Y316" i="4"/>
  <c r="P316" i="4" s="1"/>
  <c r="P277" i="4"/>
  <c r="Y254" i="4"/>
  <c r="X254" i="4"/>
  <c r="Y219" i="4"/>
  <c r="X219" i="4"/>
  <c r="Y195" i="4"/>
  <c r="X195" i="4"/>
  <c r="Y235" i="4"/>
  <c r="X235" i="4"/>
  <c r="W109" i="4"/>
  <c r="V109" i="4"/>
  <c r="W33" i="4"/>
  <c r="V33" i="4"/>
  <c r="Y153" i="4"/>
  <c r="X153" i="4"/>
  <c r="V128" i="4"/>
  <c r="W128" i="4"/>
  <c r="W42" i="4"/>
  <c r="V42" i="4"/>
  <c r="V116" i="4"/>
  <c r="W116" i="4"/>
  <c r="W100" i="4"/>
  <c r="V100" i="4"/>
  <c r="Y240" i="4"/>
  <c r="X240" i="4"/>
  <c r="V53" i="4"/>
  <c r="W53" i="4"/>
  <c r="V14" i="4"/>
  <c r="W14" i="4"/>
  <c r="W90" i="4"/>
  <c r="V90" i="4"/>
  <c r="P74" i="4"/>
  <c r="W76" i="4"/>
  <c r="V76" i="4"/>
  <c r="W133" i="4"/>
  <c r="V133" i="4"/>
  <c r="W9" i="4"/>
  <c r="V9" i="4"/>
  <c r="Y166" i="4"/>
  <c r="X166" i="4"/>
  <c r="Y145" i="4"/>
  <c r="P145" i="4" s="1"/>
  <c r="X145" i="4"/>
  <c r="W99" i="4"/>
  <c r="V99" i="4"/>
  <c r="W11" i="4"/>
  <c r="V11" i="4"/>
  <c r="W27" i="4"/>
  <c r="V27" i="4"/>
  <c r="X38" i="4"/>
  <c r="Y38" i="4"/>
  <c r="P79" i="4"/>
  <c r="P48" i="4"/>
  <c r="X341" i="4"/>
  <c r="Y341" i="4"/>
  <c r="P341" i="4" s="1"/>
  <c r="Y351" i="4"/>
  <c r="X351" i="4"/>
  <c r="W322" i="4"/>
  <c r="V322" i="4"/>
  <c r="X311" i="4"/>
  <c r="Y311" i="4"/>
  <c r="P311" i="4" s="1"/>
  <c r="Y256" i="4"/>
  <c r="X256" i="4"/>
  <c r="Y284" i="4"/>
  <c r="X284" i="4"/>
  <c r="Y248" i="4"/>
  <c r="P248" i="4" s="1"/>
  <c r="X248" i="4"/>
  <c r="Y267" i="4"/>
  <c r="X267" i="4"/>
  <c r="V320" i="4"/>
  <c r="W320" i="4"/>
  <c r="X346" i="4"/>
  <c r="Y346" i="4"/>
  <c r="P346" i="4" s="1"/>
  <c r="Y294" i="4"/>
  <c r="P294" i="4" s="1"/>
  <c r="X294" i="4"/>
  <c r="X234" i="4"/>
  <c r="Y234" i="4"/>
  <c r="P234" i="4" s="1"/>
  <c r="Y233" i="4"/>
  <c r="X233" i="4"/>
  <c r="Y180" i="4"/>
  <c r="X180" i="4"/>
  <c r="W238" i="4"/>
  <c r="V238" i="4"/>
  <c r="Y209" i="4"/>
  <c r="X209" i="4"/>
  <c r="Y241" i="4"/>
  <c r="X241" i="4"/>
  <c r="P184" i="4"/>
  <c r="X323" i="4"/>
  <c r="Y323" i="4"/>
  <c r="P323" i="4" s="1"/>
  <c r="W325" i="4"/>
  <c r="V325" i="4"/>
  <c r="X336" i="4"/>
  <c r="Y336" i="4"/>
  <c r="X349" i="4"/>
  <c r="Y349" i="4"/>
  <c r="P349" i="4" s="1"/>
  <c r="W265" i="4"/>
  <c r="V265" i="4"/>
  <c r="Y246" i="4"/>
  <c r="X246" i="4"/>
  <c r="Y310" i="4"/>
  <c r="P310" i="4" s="1"/>
  <c r="X310" i="4"/>
  <c r="Y280" i="4"/>
  <c r="X280" i="4"/>
  <c r="W273" i="4"/>
  <c r="V273" i="4"/>
  <c r="X321" i="4"/>
  <c r="Y321" i="4"/>
  <c r="P321" i="4" s="1"/>
  <c r="V312" i="4"/>
  <c r="W312" i="4"/>
  <c r="Y288" i="4"/>
  <c r="X288" i="4"/>
  <c r="P293" i="4"/>
  <c r="Y307" i="4"/>
  <c r="P307" i="4" s="1"/>
  <c r="X307" i="4"/>
  <c r="X210" i="4"/>
  <c r="Y210" i="4"/>
  <c r="P210" i="4" s="1"/>
  <c r="Y174" i="4"/>
  <c r="X174" i="4"/>
  <c r="Y231" i="4"/>
  <c r="X231" i="4"/>
  <c r="W190" i="4"/>
  <c r="V190" i="4"/>
  <c r="X287" i="4"/>
  <c r="Y287" i="4"/>
  <c r="P287" i="4" s="1"/>
  <c r="Y236" i="4"/>
  <c r="X236" i="4"/>
  <c r="Y203" i="4"/>
  <c r="X203" i="4"/>
  <c r="P232" i="4"/>
  <c r="Y207" i="4"/>
  <c r="X207" i="4"/>
  <c r="Y183" i="4"/>
  <c r="P183" i="4" s="1"/>
  <c r="X183" i="4"/>
  <c r="W165" i="4"/>
  <c r="V165" i="4"/>
  <c r="Y253" i="4"/>
  <c r="X253" i="4"/>
  <c r="Y297" i="4"/>
  <c r="X297" i="4"/>
  <c r="Y215" i="4"/>
  <c r="P215" i="4" s="1"/>
  <c r="X215" i="4"/>
  <c r="Y198" i="4"/>
  <c r="X198" i="4"/>
  <c r="Y225" i="4"/>
  <c r="X225" i="4"/>
  <c r="Y151" i="4"/>
  <c r="X151" i="4"/>
  <c r="W25" i="4"/>
  <c r="V25" i="4"/>
  <c r="V126" i="4"/>
  <c r="W126" i="4"/>
  <c r="W34" i="4"/>
  <c r="V34" i="4"/>
  <c r="X146" i="4"/>
  <c r="Y146" i="4"/>
  <c r="P146" i="4" s="1"/>
  <c r="V114" i="4"/>
  <c r="W114" i="4"/>
  <c r="W98" i="4"/>
  <c r="V98" i="4"/>
  <c r="V45" i="4"/>
  <c r="W45" i="4"/>
  <c r="W72" i="4"/>
  <c r="V72" i="4"/>
  <c r="W83" i="4"/>
  <c r="V83" i="4"/>
  <c r="W59" i="4"/>
  <c r="V59" i="4"/>
  <c r="W105" i="4"/>
  <c r="V105" i="4"/>
  <c r="W51" i="4"/>
  <c r="V51" i="4"/>
  <c r="W135" i="4"/>
  <c r="V135" i="4"/>
  <c r="W91" i="4"/>
  <c r="V91" i="4"/>
  <c r="W20" i="4"/>
  <c r="V20" i="4"/>
  <c r="Y68" i="4"/>
  <c r="X68" i="4"/>
  <c r="Y6" i="4"/>
  <c r="P6" i="4" s="1"/>
  <c r="X6" i="4"/>
  <c r="P86" i="4"/>
  <c r="P44" i="4"/>
  <c r="Y283" i="4"/>
  <c r="X283" i="4"/>
  <c r="Y275" i="4"/>
  <c r="X275" i="4"/>
  <c r="P216" i="4"/>
  <c r="W205" i="4"/>
  <c r="V205" i="4"/>
  <c r="X318" i="4"/>
  <c r="Y318" i="4"/>
  <c r="P318" i="4" s="1"/>
  <c r="X226" i="4"/>
  <c r="Y226" i="4"/>
  <c r="Y182" i="4"/>
  <c r="X182" i="4"/>
  <c r="W148" i="4"/>
  <c r="V148" i="4"/>
  <c r="Y206" i="4"/>
  <c r="X206" i="4"/>
  <c r="V124" i="4"/>
  <c r="W124" i="4"/>
  <c r="W26" i="4"/>
  <c r="V26" i="4"/>
  <c r="V112" i="4"/>
  <c r="W112" i="4"/>
  <c r="W96" i="4"/>
  <c r="V96" i="4"/>
  <c r="Y159" i="4"/>
  <c r="P159" i="4" s="1"/>
  <c r="X159" i="4"/>
  <c r="W70" i="4"/>
  <c r="V70" i="4"/>
  <c r="X154" i="4"/>
  <c r="Y154" i="4"/>
  <c r="W62" i="4"/>
  <c r="V62" i="4"/>
  <c r="P73" i="4"/>
  <c r="W97" i="4"/>
  <c r="V97" i="4"/>
  <c r="W46" i="4"/>
  <c r="V46" i="4"/>
  <c r="Y144" i="4"/>
  <c r="X144" i="4"/>
  <c r="W82" i="4"/>
  <c r="V82" i="4"/>
  <c r="Y137" i="4"/>
  <c r="X137" i="4"/>
  <c r="W12" i="4"/>
  <c r="V12" i="4"/>
  <c r="Y125" i="4"/>
  <c r="X125" i="4"/>
  <c r="X43" i="4"/>
  <c r="Y43" i="4"/>
  <c r="P43" i="4" s="1"/>
  <c r="Y353" i="4"/>
  <c r="X353" i="4"/>
  <c r="X335" i="4"/>
  <c r="Y335" i="4"/>
  <c r="X333" i="4"/>
  <c r="Y333" i="4"/>
  <c r="P333" i="4" s="1"/>
  <c r="X339" i="4"/>
  <c r="Y339" i="4"/>
  <c r="P339" i="4" s="1"/>
  <c r="Y262" i="4"/>
  <c r="X262" i="4"/>
  <c r="X328" i="4"/>
  <c r="Y328" i="4"/>
  <c r="Y305" i="4"/>
  <c r="X305" i="4"/>
  <c r="P261" i="4"/>
  <c r="W289" i="4"/>
  <c r="V289" i="4"/>
  <c r="Y270" i="4"/>
  <c r="X270" i="4"/>
  <c r="Y276" i="4"/>
  <c r="P276" i="4" s="1"/>
  <c r="X276" i="4"/>
  <c r="X303" i="4"/>
  <c r="Y303" i="4"/>
  <c r="P303" i="4" s="1"/>
  <c r="Y291" i="4"/>
  <c r="P291" i="4" s="1"/>
  <c r="X291" i="4"/>
  <c r="Y227" i="4"/>
  <c r="X227" i="4"/>
  <c r="X242" i="4"/>
  <c r="Y242" i="4"/>
  <c r="X218" i="4"/>
  <c r="Y218" i="4"/>
  <c r="P218" i="4" s="1"/>
  <c r="P200" i="4"/>
  <c r="Y266" i="4"/>
  <c r="X266" i="4"/>
  <c r="X194" i="4"/>
  <c r="Y194" i="4"/>
  <c r="Y251" i="4"/>
  <c r="X251" i="4"/>
  <c r="W178" i="4"/>
  <c r="V178" i="4"/>
  <c r="Y211" i="4"/>
  <c r="X211" i="4"/>
  <c r="Y193" i="4"/>
  <c r="P193" i="4" s="1"/>
  <c r="X193" i="4"/>
  <c r="Y169" i="4"/>
  <c r="X169" i="4"/>
  <c r="W119" i="4"/>
  <c r="V119" i="4"/>
  <c r="Y147" i="4"/>
  <c r="X147" i="4"/>
  <c r="Y230" i="4"/>
  <c r="P230" i="4" s="1"/>
  <c r="X230" i="4"/>
  <c r="V122" i="4"/>
  <c r="W122" i="4"/>
  <c r="V110" i="4"/>
  <c r="W110" i="4"/>
  <c r="W94" i="4"/>
  <c r="V94" i="4"/>
  <c r="Y149" i="4"/>
  <c r="P149" i="4" s="1"/>
  <c r="X149" i="4"/>
  <c r="V64" i="4"/>
  <c r="W64" i="4"/>
  <c r="W56" i="4"/>
  <c r="V56" i="4"/>
  <c r="Y54" i="4"/>
  <c r="X54" i="4"/>
  <c r="W87" i="4"/>
  <c r="V87" i="4"/>
  <c r="P134" i="4"/>
  <c r="W75" i="4"/>
  <c r="V75" i="4"/>
  <c r="W77" i="4"/>
  <c r="V77" i="4"/>
  <c r="W24" i="4"/>
  <c r="V24" i="4"/>
  <c r="W39" i="4"/>
  <c r="V39" i="4"/>
  <c r="X345" i="4"/>
  <c r="Y345" i="4"/>
  <c r="P345" i="4" s="1"/>
  <c r="Y306" i="4"/>
  <c r="P306" i="4" s="1"/>
  <c r="X306" i="4"/>
  <c r="Y274" i="4"/>
  <c r="X274" i="4"/>
  <c r="W282" i="4"/>
  <c r="V282" i="4"/>
  <c r="Y201" i="4"/>
  <c r="X201" i="4"/>
  <c r="Y204" i="4"/>
  <c r="P204" i="4" s="1"/>
  <c r="X204" i="4"/>
  <c r="X317" i="4"/>
  <c r="Y317" i="4"/>
  <c r="P317" i="4" s="1"/>
  <c r="Y222" i="4"/>
  <c r="P222" i="4" s="1"/>
  <c r="X222" i="4"/>
  <c r="W117" i="4"/>
  <c r="V117" i="4"/>
  <c r="V65" i="4"/>
  <c r="W65" i="4"/>
  <c r="Y141" i="4"/>
  <c r="X141" i="4"/>
  <c r="V120" i="4"/>
  <c r="W120" i="4"/>
  <c r="Y191" i="4"/>
  <c r="X191" i="4"/>
  <c r="V108" i="4"/>
  <c r="W108" i="4"/>
  <c r="W92" i="4"/>
  <c r="V92" i="4"/>
  <c r="Y155" i="4"/>
  <c r="P155" i="4" s="1"/>
  <c r="X155" i="4"/>
  <c r="X140" i="4"/>
  <c r="Y140" i="4"/>
  <c r="P140" i="4" s="1"/>
  <c r="W36" i="4"/>
  <c r="V36" i="4"/>
  <c r="W30" i="4"/>
  <c r="V30" i="4"/>
  <c r="W40" i="4"/>
  <c r="V40" i="4"/>
  <c r="Y197" i="4"/>
  <c r="X197" i="4"/>
  <c r="Y123" i="4"/>
  <c r="P123" i="4" s="1"/>
  <c r="X123" i="4"/>
  <c r="W60" i="4"/>
  <c r="V60" i="4"/>
  <c r="W52" i="4"/>
  <c r="V52" i="4"/>
  <c r="W21" i="4"/>
  <c r="V21" i="4"/>
  <c r="Y101" i="4"/>
  <c r="P101" i="4" s="1"/>
  <c r="X101" i="4"/>
  <c r="W13" i="4"/>
  <c r="V13" i="4"/>
  <c r="P84" i="4"/>
  <c r="Y8" i="4"/>
  <c r="X8" i="4"/>
  <c r="P28" i="4"/>
  <c r="X342" i="4"/>
  <c r="Y342" i="4"/>
  <c r="X348" i="4"/>
  <c r="Y348" i="4"/>
  <c r="P348" i="4" s="1"/>
  <c r="Y308" i="4"/>
  <c r="P308" i="4" s="1"/>
  <c r="X308" i="4"/>
  <c r="X255" i="4"/>
  <c r="Y255" i="4"/>
  <c r="P255" i="4" s="1"/>
  <c r="Y250" i="4"/>
  <c r="P250" i="4" s="1"/>
  <c r="X250" i="4"/>
  <c r="W229" i="4"/>
  <c r="V229" i="4"/>
  <c r="X340" i="4"/>
  <c r="Y340" i="4"/>
  <c r="X338" i="4"/>
  <c r="Y338" i="4"/>
  <c r="P338" i="4" s="1"/>
  <c r="Y290" i="4"/>
  <c r="P290" i="4" s="1"/>
  <c r="X290" i="4"/>
  <c r="P309" i="4"/>
  <c r="Y299" i="4"/>
  <c r="P299" i="4" s="1"/>
  <c r="X299" i="4"/>
  <c r="Y228" i="4"/>
  <c r="X228" i="4"/>
  <c r="X186" i="4"/>
  <c r="Y186" i="4"/>
  <c r="P186" i="4" s="1"/>
  <c r="Y352" i="4"/>
  <c r="X352" i="4"/>
  <c r="X334" i="4"/>
  <c r="Y334" i="4"/>
  <c r="X329" i="4"/>
  <c r="Y329" i="4"/>
  <c r="P329" i="4" s="1"/>
  <c r="Y260" i="4"/>
  <c r="X260" i="4"/>
  <c r="X327" i="4"/>
  <c r="Y327" i="4"/>
  <c r="P327" i="4" s="1"/>
  <c r="Y296" i="4"/>
  <c r="P296" i="4" s="1"/>
  <c r="X296" i="4"/>
  <c r="Y259" i="4"/>
  <c r="X259" i="4"/>
  <c r="X279" i="4"/>
  <c r="Y279" i="4"/>
  <c r="P279" i="4" s="1"/>
  <c r="P269" i="4"/>
  <c r="W298" i="4"/>
  <c r="V298" i="4"/>
  <c r="Y272" i="4"/>
  <c r="P272" i="4" s="1"/>
  <c r="X272" i="4"/>
  <c r="Y302" i="4"/>
  <c r="X302" i="4"/>
  <c r="X243" i="4"/>
  <c r="Y243" i="4"/>
  <c r="Y281" i="4"/>
  <c r="X281" i="4"/>
  <c r="W181" i="4"/>
  <c r="V181" i="4"/>
  <c r="P224" i="4"/>
  <c r="W171" i="4"/>
  <c r="V171" i="4"/>
  <c r="Y214" i="4"/>
  <c r="X214" i="4"/>
  <c r="Y185" i="4"/>
  <c r="P185" i="4" s="1"/>
  <c r="X185" i="4"/>
  <c r="Y252" i="4"/>
  <c r="X252" i="4"/>
  <c r="W213" i="4"/>
  <c r="V213" i="4"/>
  <c r="Y189" i="4"/>
  <c r="X189" i="4"/>
  <c r="X170" i="4"/>
  <c r="Y170" i="4"/>
  <c r="X324" i="4"/>
  <c r="Y324" i="4"/>
  <c r="P324" i="4" s="1"/>
  <c r="Y221" i="4"/>
  <c r="X221" i="4"/>
  <c r="P208" i="4"/>
  <c r="Y187" i="4"/>
  <c r="X187" i="4"/>
  <c r="Y163" i="4"/>
  <c r="P163" i="4" s="1"/>
  <c r="X163" i="4"/>
  <c r="W115" i="4"/>
  <c r="V115" i="4"/>
  <c r="W142" i="4"/>
  <c r="V142" i="4"/>
  <c r="V57" i="4"/>
  <c r="W57" i="4"/>
  <c r="W66" i="4"/>
  <c r="V66" i="4"/>
  <c r="W106" i="4"/>
  <c r="V106" i="4"/>
  <c r="Y143" i="4"/>
  <c r="P143" i="4" s="1"/>
  <c r="X143" i="4"/>
  <c r="Y131" i="4"/>
  <c r="X131" i="4"/>
  <c r="V35" i="4"/>
  <c r="W35" i="4"/>
  <c r="W121" i="4"/>
  <c r="V121" i="4"/>
  <c r="V32" i="4"/>
  <c r="W32" i="4"/>
  <c r="Y160" i="4"/>
  <c r="X160" i="4"/>
  <c r="W16" i="4"/>
  <c r="V16" i="4"/>
  <c r="W89" i="4"/>
  <c r="V89" i="4"/>
  <c r="Y129" i="4"/>
  <c r="P129" i="4" s="1"/>
  <c r="X129" i="4"/>
  <c r="W55" i="4"/>
  <c r="V55" i="4"/>
  <c r="Y18" i="4"/>
  <c r="P18" i="4" s="1"/>
  <c r="X18" i="4"/>
  <c r="Y10" i="4"/>
  <c r="X10" i="4"/>
  <c r="Y5" i="4"/>
  <c r="P5" i="4" s="1"/>
  <c r="X5" i="4"/>
  <c r="Y4" i="4"/>
  <c r="X4" i="4"/>
  <c r="X344" i="4"/>
  <c r="Y344" i="4"/>
  <c r="X337" i="4"/>
  <c r="Y337" i="4"/>
  <c r="P337" i="4" s="1"/>
  <c r="X331" i="4"/>
  <c r="Y331" i="4"/>
  <c r="W330" i="4"/>
  <c r="V330" i="4"/>
  <c r="P301" i="4"/>
  <c r="X315" i="4"/>
  <c r="Y315" i="4"/>
  <c r="Y286" i="4"/>
  <c r="X286" i="4"/>
  <c r="Y268" i="4"/>
  <c r="X268" i="4"/>
  <c r="Y304" i="4"/>
  <c r="P304" i="4" s="1"/>
  <c r="X304" i="4"/>
  <c r="X263" i="4"/>
  <c r="Y263" i="4"/>
  <c r="W258" i="4"/>
  <c r="V258" i="4"/>
  <c r="Y278" i="4"/>
  <c r="X278" i="4"/>
  <c r="Y257" i="4"/>
  <c r="P257" i="4" s="1"/>
  <c r="X257" i="4"/>
  <c r="Y223" i="4"/>
  <c r="P223" i="4" s="1"/>
  <c r="X223" i="4"/>
  <c r="Y177" i="4"/>
  <c r="X177" i="4"/>
  <c r="Y199" i="4"/>
  <c r="X199" i="4"/>
  <c r="Y249" i="4"/>
  <c r="P249" i="4" s="1"/>
  <c r="X249" i="4"/>
  <c r="W168" i="4"/>
  <c r="V168" i="4"/>
  <c r="Y239" i="4"/>
  <c r="X239" i="4"/>
  <c r="Y217" i="4"/>
  <c r="X217" i="4"/>
  <c r="W113" i="4"/>
  <c r="V113" i="4"/>
  <c r="W139" i="4"/>
  <c r="V139" i="4"/>
  <c r="V49" i="4"/>
  <c r="W49" i="4"/>
  <c r="W156" i="4"/>
  <c r="V156" i="4"/>
  <c r="V132" i="4"/>
  <c r="W132" i="4"/>
  <c r="W58" i="4"/>
  <c r="V58" i="4"/>
  <c r="Y172" i="4"/>
  <c r="X172" i="4"/>
  <c r="W104" i="4"/>
  <c r="V104" i="4"/>
  <c r="Y173" i="4"/>
  <c r="P173" i="4" s="1"/>
  <c r="X173" i="4"/>
  <c r="Y150" i="4"/>
  <c r="X150" i="4"/>
  <c r="V69" i="4"/>
  <c r="W69" i="4"/>
  <c r="W88" i="4"/>
  <c r="V88" i="4"/>
  <c r="V29" i="4"/>
  <c r="W29" i="4"/>
  <c r="W103" i="4"/>
  <c r="V103" i="4"/>
  <c r="W15" i="4"/>
  <c r="V15" i="4"/>
  <c r="W127" i="4"/>
  <c r="V127" i="4"/>
  <c r="W78" i="4"/>
  <c r="V78" i="4"/>
  <c r="W23" i="4"/>
  <c r="V23" i="4"/>
  <c r="Y196" i="4"/>
  <c r="X196" i="4"/>
  <c r="V80" i="4"/>
  <c r="W80" i="4"/>
  <c r="W31" i="4"/>
  <c r="V31" i="4"/>
  <c r="W47" i="4"/>
  <c r="V47" i="4"/>
  <c r="Y93" i="4"/>
  <c r="X93" i="4"/>
  <c r="Y3" i="4"/>
  <c r="X3" i="4"/>
  <c r="Y35" i="3"/>
  <c r="X35" i="3"/>
  <c r="Y38" i="3"/>
  <c r="X38" i="3"/>
  <c r="Y10" i="3"/>
  <c r="X10" i="3"/>
  <c r="Y33" i="3"/>
  <c r="X33" i="3"/>
  <c r="Y28" i="3"/>
  <c r="X28" i="3"/>
  <c r="Y45" i="3"/>
  <c r="X45" i="3"/>
  <c r="Y27" i="3"/>
  <c r="X27" i="3"/>
  <c r="Y34" i="3"/>
  <c r="X34" i="3"/>
  <c r="Y17" i="3"/>
  <c r="X17" i="3"/>
  <c r="Y25" i="3"/>
  <c r="X25" i="3"/>
  <c r="Y24" i="3"/>
  <c r="X24" i="3"/>
  <c r="Y26" i="3"/>
  <c r="X26" i="3"/>
  <c r="Y9" i="3"/>
  <c r="X9" i="3"/>
  <c r="Y23" i="3"/>
  <c r="X23" i="3"/>
  <c r="Y46" i="3"/>
  <c r="X46" i="3"/>
  <c r="Y44" i="3"/>
  <c r="X44" i="3"/>
  <c r="Y16" i="3"/>
  <c r="X16" i="3"/>
  <c r="Y8" i="3"/>
  <c r="X8" i="3"/>
  <c r="Y43" i="3"/>
  <c r="X43" i="3"/>
  <c r="Y11" i="3"/>
  <c r="X11" i="3"/>
  <c r="Y18" i="3"/>
  <c r="X18" i="3"/>
  <c r="Y37" i="3"/>
  <c r="X37" i="3"/>
  <c r="Y36" i="3"/>
  <c r="X36" i="3"/>
  <c r="Y38" i="2"/>
  <c r="P38" i="2" s="1"/>
  <c r="X38" i="2"/>
  <c r="Y21" i="2"/>
  <c r="X21" i="2"/>
  <c r="Y37" i="2"/>
  <c r="X37" i="2"/>
  <c r="Y39" i="2"/>
  <c r="X39" i="2"/>
  <c r="Y10" i="2"/>
  <c r="P10" i="2" s="1"/>
  <c r="X10" i="2"/>
  <c r="Y20" i="2"/>
  <c r="X20" i="2"/>
  <c r="Y45" i="2"/>
  <c r="P45" i="2" s="1"/>
  <c r="X45" i="2"/>
  <c r="Y32" i="2"/>
  <c r="X32" i="2"/>
  <c r="Y15" i="2"/>
  <c r="P15" i="2" s="1"/>
  <c r="X15" i="2"/>
  <c r="Y34" i="2"/>
  <c r="X34" i="2"/>
  <c r="Y17" i="2"/>
  <c r="P17" i="2" s="1"/>
  <c r="X17" i="2"/>
  <c r="Y25" i="2"/>
  <c r="X25" i="2"/>
  <c r="Y35" i="2"/>
  <c r="P35" i="2" s="1"/>
  <c r="X35" i="2"/>
  <c r="Y41" i="2"/>
  <c r="X41" i="2"/>
  <c r="Y44" i="2"/>
  <c r="P44" i="2" s="1"/>
  <c r="X44" i="2"/>
  <c r="Y28" i="2"/>
  <c r="X28" i="2"/>
  <c r="Y11" i="2"/>
  <c r="P11" i="2" s="1"/>
  <c r="X11" i="2"/>
  <c r="Y12" i="2"/>
  <c r="X12" i="2"/>
  <c r="Y31" i="2"/>
  <c r="P31" i="2" s="1"/>
  <c r="X31" i="2"/>
  <c r="Y30" i="2"/>
  <c r="X30" i="2"/>
  <c r="Y13" i="2"/>
  <c r="P13" i="2" s="1"/>
  <c r="X13" i="2"/>
  <c r="Y16" i="2"/>
  <c r="X16" i="2"/>
  <c r="Y27" i="2"/>
  <c r="P27" i="2" s="1"/>
  <c r="X27" i="2"/>
  <c r="Y33" i="2"/>
  <c r="X33" i="2"/>
  <c r="Y43" i="2"/>
  <c r="P43" i="2" s="1"/>
  <c r="X43" i="2"/>
  <c r="Y40" i="2"/>
  <c r="X40" i="2"/>
  <c r="Y24" i="2"/>
  <c r="P24" i="2" s="1"/>
  <c r="X24" i="2"/>
  <c r="Y7" i="2"/>
  <c r="X7" i="2"/>
  <c r="Y42" i="2"/>
  <c r="P42" i="2" s="1"/>
  <c r="X42" i="2"/>
  <c r="Y26" i="2"/>
  <c r="X26" i="2"/>
  <c r="Y9" i="2"/>
  <c r="P9" i="2" s="1"/>
  <c r="X9" i="2"/>
  <c r="Y8" i="2"/>
  <c r="X8" i="2"/>
  <c r="Y22" i="2"/>
  <c r="P22" i="2" s="1"/>
  <c r="X22" i="2"/>
  <c r="Y29" i="2"/>
  <c r="X29" i="2"/>
  <c r="Y18" i="2"/>
  <c r="P18" i="2" s="1"/>
  <c r="X18" i="2"/>
  <c r="Y36" i="2"/>
  <c r="X36" i="2"/>
  <c r="Y19" i="2"/>
  <c r="P19" i="2" s="1"/>
  <c r="X19" i="2"/>
  <c r="Y14" i="2"/>
  <c r="X14" i="2"/>
  <c r="Y11" i="1"/>
  <c r="X11" i="1"/>
  <c r="Y24" i="1"/>
  <c r="X24" i="1"/>
  <c r="W61" i="1"/>
  <c r="V61" i="1"/>
  <c r="W42" i="1"/>
  <c r="V42" i="1"/>
  <c r="Y20" i="1"/>
  <c r="X20" i="1"/>
  <c r="Y49" i="1"/>
  <c r="X49" i="1"/>
  <c r="P10" i="1"/>
  <c r="P33" i="1"/>
  <c r="P41" i="1"/>
  <c r="Y12" i="1"/>
  <c r="X12" i="1"/>
  <c r="V55" i="1"/>
  <c r="W55" i="1"/>
  <c r="W47" i="1"/>
  <c r="V47" i="1"/>
  <c r="Y50" i="1"/>
  <c r="X50" i="1"/>
  <c r="P35" i="1"/>
  <c r="Y22" i="1"/>
  <c r="X22" i="1"/>
  <c r="Y18" i="1"/>
  <c r="X18" i="1"/>
  <c r="Y56" i="1"/>
  <c r="X56" i="1"/>
  <c r="X70" i="1"/>
  <c r="Y70" i="1"/>
  <c r="P70" i="1" s="1"/>
  <c r="W39" i="1"/>
  <c r="V39" i="1"/>
  <c r="Y13" i="1"/>
  <c r="X13" i="1"/>
  <c r="P25" i="1"/>
  <c r="X63" i="1"/>
  <c r="Y63" i="1"/>
  <c r="P63" i="1" s="1"/>
  <c r="W65" i="1"/>
  <c r="V65" i="1"/>
  <c r="Y9" i="1"/>
  <c r="X9" i="1"/>
  <c r="Y28" i="1"/>
  <c r="X28" i="1"/>
  <c r="Y21" i="1"/>
  <c r="X21" i="1"/>
  <c r="W67" i="1"/>
  <c r="V67" i="1"/>
  <c r="X38" i="1"/>
  <c r="Y38" i="1"/>
  <c r="P48" i="1"/>
  <c r="Y15" i="1"/>
  <c r="X15" i="1"/>
  <c r="W64" i="1"/>
  <c r="V64" i="1"/>
  <c r="W53" i="1"/>
  <c r="V53" i="1"/>
  <c r="W59" i="1"/>
  <c r="V59" i="1"/>
  <c r="W60" i="1"/>
  <c r="V60" i="1"/>
  <c r="W57" i="1"/>
  <c r="V57" i="1"/>
  <c r="V58" i="1"/>
  <c r="W58" i="1"/>
  <c r="X45" i="1"/>
  <c r="Y45" i="1"/>
  <c r="Y66" i="1"/>
  <c r="X66" i="1"/>
  <c r="X46" i="1"/>
  <c r="Y46" i="1"/>
  <c r="Y29" i="1"/>
  <c r="X29" i="1"/>
  <c r="Y19" i="1"/>
  <c r="Y27" i="1"/>
  <c r="X27" i="1"/>
  <c r="V68" i="1"/>
  <c r="W68" i="1"/>
  <c r="W54" i="1"/>
  <c r="V54" i="1"/>
  <c r="W43" i="1"/>
  <c r="V43" i="1"/>
  <c r="W51" i="1"/>
  <c r="V51" i="1"/>
  <c r="W52" i="1"/>
  <c r="V52" i="1"/>
  <c r="P34" i="1"/>
  <c r="P40" i="1"/>
  <c r="P8" i="1"/>
  <c r="P44" i="1"/>
  <c r="Y71" i="1"/>
  <c r="X71" i="1"/>
  <c r="Y16" i="1"/>
  <c r="P16" i="1" s="1"/>
  <c r="X16" i="1"/>
  <c r="Y31" i="1"/>
  <c r="P31" i="1" s="1"/>
  <c r="X31" i="1"/>
  <c r="P32" i="1"/>
  <c r="Y14" i="1"/>
  <c r="X14" i="1"/>
  <c r="X7" i="1"/>
  <c r="Y7" i="1"/>
  <c r="P7" i="1" s="1"/>
  <c r="Y37" i="1" l="1"/>
  <c r="X37" i="1"/>
  <c r="P28" i="1"/>
  <c r="P56" i="1"/>
  <c r="P18" i="1"/>
  <c r="P49" i="1"/>
  <c r="P24" i="1"/>
  <c r="Y62" i="1"/>
  <c r="P62" i="1" s="1"/>
  <c r="X62" i="1"/>
  <c r="P22" i="1"/>
  <c r="P11" i="1"/>
  <c r="P2" i="5"/>
  <c r="P18" i="5"/>
  <c r="P4" i="5"/>
  <c r="P17" i="5"/>
  <c r="P15" i="5"/>
  <c r="P10" i="5"/>
  <c r="P8" i="5"/>
  <c r="P14" i="5"/>
  <c r="P12" i="5"/>
  <c r="Y110" i="4"/>
  <c r="X110" i="4"/>
  <c r="Y118" i="4"/>
  <c r="X118" i="4"/>
  <c r="P172" i="4"/>
  <c r="X178" i="4"/>
  <c r="Y178" i="4"/>
  <c r="Y82" i="4"/>
  <c r="P82" i="4" s="1"/>
  <c r="X82" i="4"/>
  <c r="X20" i="4"/>
  <c r="Y20" i="4"/>
  <c r="P225" i="4"/>
  <c r="Y273" i="4"/>
  <c r="X273" i="4"/>
  <c r="P240" i="4"/>
  <c r="P235" i="4"/>
  <c r="Y71" i="4"/>
  <c r="X71" i="4"/>
  <c r="Y22" i="4"/>
  <c r="X22" i="4"/>
  <c r="P188" i="4"/>
  <c r="Y142" i="4"/>
  <c r="P142" i="4" s="1"/>
  <c r="X142" i="4"/>
  <c r="Y36" i="4"/>
  <c r="P36" i="4" s="1"/>
  <c r="X36" i="4"/>
  <c r="Y77" i="4"/>
  <c r="X77" i="4"/>
  <c r="Y45" i="4"/>
  <c r="P45" i="4" s="1"/>
  <c r="X45" i="4"/>
  <c r="Y190" i="4"/>
  <c r="P190" i="4" s="1"/>
  <c r="X190" i="4"/>
  <c r="X322" i="4"/>
  <c r="Y322" i="4"/>
  <c r="Y76" i="4"/>
  <c r="X76" i="4"/>
  <c r="P286" i="4"/>
  <c r="Y56" i="4"/>
  <c r="X56" i="4"/>
  <c r="Y119" i="4"/>
  <c r="X119" i="4"/>
  <c r="P283" i="4"/>
  <c r="Y105" i="4"/>
  <c r="X105" i="4"/>
  <c r="Y34" i="4"/>
  <c r="P34" i="4" s="1"/>
  <c r="X34" i="4"/>
  <c r="P253" i="4"/>
  <c r="Y265" i="4"/>
  <c r="X265" i="4"/>
  <c r="P37" i="4"/>
  <c r="P292" i="4"/>
  <c r="P263" i="4"/>
  <c r="P315" i="4"/>
  <c r="P10" i="4"/>
  <c r="Y89" i="4"/>
  <c r="P89" i="4" s="1"/>
  <c r="X89" i="4"/>
  <c r="Y121" i="4"/>
  <c r="P121" i="4" s="1"/>
  <c r="X121" i="4"/>
  <c r="Y106" i="4"/>
  <c r="X106" i="4"/>
  <c r="Y115" i="4"/>
  <c r="P115" i="4" s="1"/>
  <c r="X115" i="4"/>
  <c r="P302" i="4"/>
  <c r="Y21" i="4"/>
  <c r="X21" i="4"/>
  <c r="P197" i="4"/>
  <c r="P191" i="4"/>
  <c r="Y117" i="4"/>
  <c r="X117" i="4"/>
  <c r="P201" i="4"/>
  <c r="Y75" i="4"/>
  <c r="P75" i="4" s="1"/>
  <c r="X75" i="4"/>
  <c r="Y64" i="4"/>
  <c r="P64" i="4" s="1"/>
  <c r="X64" i="4"/>
  <c r="Y122" i="4"/>
  <c r="X122" i="4"/>
  <c r="Y62" i="4"/>
  <c r="P62" i="4" s="1"/>
  <c r="X62" i="4"/>
  <c r="Y96" i="4"/>
  <c r="P96" i="4" s="1"/>
  <c r="X96" i="4"/>
  <c r="P206" i="4"/>
  <c r="Y126" i="4"/>
  <c r="X126" i="4"/>
  <c r="P203" i="4"/>
  <c r="P231" i="4"/>
  <c r="P180" i="4"/>
  <c r="P284" i="4"/>
  <c r="P351" i="4"/>
  <c r="X27" i="4"/>
  <c r="Y27" i="4"/>
  <c r="P166" i="4"/>
  <c r="Y213" i="4"/>
  <c r="X213" i="4"/>
  <c r="P260" i="4"/>
  <c r="X47" i="4"/>
  <c r="Y47" i="4"/>
  <c r="X23" i="4"/>
  <c r="Y23" i="4"/>
  <c r="Y103" i="4"/>
  <c r="X103" i="4"/>
  <c r="P150" i="4"/>
  <c r="Y58" i="4"/>
  <c r="X58" i="4"/>
  <c r="Y139" i="4"/>
  <c r="X139" i="4"/>
  <c r="Y168" i="4"/>
  <c r="P168" i="4" s="1"/>
  <c r="X168" i="4"/>
  <c r="P344" i="4"/>
  <c r="Y35" i="4"/>
  <c r="P35" i="4" s="1"/>
  <c r="X35" i="4"/>
  <c r="P252" i="4"/>
  <c r="P259" i="4"/>
  <c r="P228" i="4"/>
  <c r="P340" i="4"/>
  <c r="P8" i="4"/>
  <c r="Y120" i="4"/>
  <c r="X120" i="4"/>
  <c r="P169" i="4"/>
  <c r="P251" i="4"/>
  <c r="P242" i="4"/>
  <c r="P305" i="4"/>
  <c r="P125" i="4"/>
  <c r="P144" i="4"/>
  <c r="P154" i="4"/>
  <c r="Y112" i="4"/>
  <c r="P112" i="4" s="1"/>
  <c r="X112" i="4"/>
  <c r="Y91" i="4"/>
  <c r="P91" i="4" s="1"/>
  <c r="X91" i="4"/>
  <c r="X59" i="4"/>
  <c r="Y59" i="4"/>
  <c r="Y98" i="4"/>
  <c r="X98" i="4"/>
  <c r="P198" i="4"/>
  <c r="Y165" i="4"/>
  <c r="X165" i="4"/>
  <c r="P288" i="4"/>
  <c r="P280" i="4"/>
  <c r="X320" i="4"/>
  <c r="Y320" i="4"/>
  <c r="Y90" i="4"/>
  <c r="X90" i="4"/>
  <c r="Y100" i="4"/>
  <c r="X100" i="4"/>
  <c r="P153" i="4"/>
  <c r="P195" i="4"/>
  <c r="Y19" i="4"/>
  <c r="P19" i="4" s="1"/>
  <c r="X19" i="4"/>
  <c r="P164" i="4"/>
  <c r="Y81" i="4"/>
  <c r="P81" i="4" s="1"/>
  <c r="X81" i="4"/>
  <c r="Y162" i="4"/>
  <c r="P162" i="4" s="1"/>
  <c r="X162" i="4"/>
  <c r="Y157" i="4"/>
  <c r="P157" i="4" s="1"/>
  <c r="X157" i="4"/>
  <c r="P220" i="4"/>
  <c r="P212" i="4"/>
  <c r="Y69" i="4"/>
  <c r="P69" i="4" s="1"/>
  <c r="X69" i="4"/>
  <c r="Y289" i="4"/>
  <c r="P289" i="4" s="1"/>
  <c r="X289" i="4"/>
  <c r="Y15" i="4"/>
  <c r="P15" i="4" s="1"/>
  <c r="X15" i="4"/>
  <c r="Y258" i="4"/>
  <c r="X258" i="4"/>
  <c r="Y29" i="4"/>
  <c r="P29" i="4" s="1"/>
  <c r="X29" i="4"/>
  <c r="Y132" i="4"/>
  <c r="P132" i="4" s="1"/>
  <c r="X132" i="4"/>
  <c r="X16" i="4"/>
  <c r="Y16" i="4"/>
  <c r="Y66" i="4"/>
  <c r="X66" i="4"/>
  <c r="P170" i="4"/>
  <c r="Y181" i="4"/>
  <c r="X181" i="4"/>
  <c r="P334" i="4"/>
  <c r="Y52" i="4"/>
  <c r="P52" i="4" s="1"/>
  <c r="X52" i="4"/>
  <c r="Y40" i="4"/>
  <c r="X40" i="4"/>
  <c r="Y282" i="4"/>
  <c r="P282" i="4" s="1"/>
  <c r="X282" i="4"/>
  <c r="X39" i="4"/>
  <c r="Y39" i="4"/>
  <c r="P194" i="4"/>
  <c r="P328" i="4"/>
  <c r="P335" i="4"/>
  <c r="Y148" i="4"/>
  <c r="X148" i="4"/>
  <c r="Y205" i="4"/>
  <c r="X205" i="4"/>
  <c r="Y114" i="4"/>
  <c r="X114" i="4"/>
  <c r="P236" i="4"/>
  <c r="P174" i="4"/>
  <c r="X312" i="4"/>
  <c r="Y312" i="4"/>
  <c r="P312" i="4" s="1"/>
  <c r="P336" i="4"/>
  <c r="P241" i="4"/>
  <c r="P233" i="4"/>
  <c r="P256" i="4"/>
  <c r="Y11" i="4"/>
  <c r="X11" i="4"/>
  <c r="Y9" i="4"/>
  <c r="X9" i="4"/>
  <c r="Y14" i="4"/>
  <c r="X14" i="4"/>
  <c r="Y116" i="4"/>
  <c r="X116" i="4"/>
  <c r="X247" i="4"/>
  <c r="Y247" i="4"/>
  <c r="P247" i="4" s="1"/>
  <c r="Y61" i="4"/>
  <c r="X61" i="4"/>
  <c r="P347" i="4"/>
  <c r="Y49" i="4"/>
  <c r="P49" i="4" s="1"/>
  <c r="X49" i="4"/>
  <c r="Y238" i="4"/>
  <c r="P238" i="4" s="1"/>
  <c r="X238" i="4"/>
  <c r="Y41" i="4"/>
  <c r="X41" i="4"/>
  <c r="P93" i="4"/>
  <c r="P239" i="4"/>
  <c r="P221" i="4"/>
  <c r="Y78" i="4"/>
  <c r="X78" i="4"/>
  <c r="Y87" i="4"/>
  <c r="X87" i="4"/>
  <c r="X12" i="4"/>
  <c r="Y12" i="4"/>
  <c r="P12" i="4" s="1"/>
  <c r="Y46" i="4"/>
  <c r="X46" i="4"/>
  <c r="Y135" i="4"/>
  <c r="X135" i="4"/>
  <c r="Y83" i="4"/>
  <c r="X83" i="4"/>
  <c r="Y25" i="4"/>
  <c r="X25" i="4"/>
  <c r="Y33" i="4"/>
  <c r="X33" i="4"/>
  <c r="P219" i="4"/>
  <c r="P295" i="4"/>
  <c r="P2" i="4"/>
  <c r="P107" i="4"/>
  <c r="Y85" i="4"/>
  <c r="X85" i="4"/>
  <c r="X50" i="4"/>
  <c r="Y50" i="4"/>
  <c r="P50" i="4" s="1"/>
  <c r="Y111" i="4"/>
  <c r="X111" i="4"/>
  <c r="P300" i="4"/>
  <c r="Y128" i="4"/>
  <c r="X128" i="4"/>
  <c r="P196" i="4"/>
  <c r="P177" i="4"/>
  <c r="Y171" i="4"/>
  <c r="P171" i="4" s="1"/>
  <c r="X171" i="4"/>
  <c r="X31" i="4"/>
  <c r="Y31" i="4"/>
  <c r="Y113" i="4"/>
  <c r="X113" i="4"/>
  <c r="Y57" i="4"/>
  <c r="P57" i="4" s="1"/>
  <c r="X57" i="4"/>
  <c r="Y80" i="4"/>
  <c r="P80" i="4" s="1"/>
  <c r="X80" i="4"/>
  <c r="X330" i="4"/>
  <c r="Y330" i="4"/>
  <c r="P4" i="4"/>
  <c r="X55" i="4"/>
  <c r="Y55" i="4"/>
  <c r="P55" i="4" s="1"/>
  <c r="P160" i="4"/>
  <c r="P131" i="4"/>
  <c r="P187" i="4"/>
  <c r="P281" i="4"/>
  <c r="Y298" i="4"/>
  <c r="X298" i="4"/>
  <c r="Y229" i="4"/>
  <c r="X229" i="4"/>
  <c r="Y13" i="4"/>
  <c r="X13" i="4"/>
  <c r="Y60" i="4"/>
  <c r="X60" i="4"/>
  <c r="Y30" i="4"/>
  <c r="X30" i="4"/>
  <c r="Y92" i="4"/>
  <c r="X92" i="4"/>
  <c r="P141" i="4"/>
  <c r="P274" i="4"/>
  <c r="Y24" i="4"/>
  <c r="X24" i="4"/>
  <c r="P227" i="4"/>
  <c r="P270" i="4"/>
  <c r="Y70" i="4"/>
  <c r="X70" i="4"/>
  <c r="Y26" i="4"/>
  <c r="X26" i="4"/>
  <c r="P182" i="4"/>
  <c r="P209" i="4"/>
  <c r="P267" i="4"/>
  <c r="Y99" i="4"/>
  <c r="X99" i="4"/>
  <c r="Y133" i="4"/>
  <c r="P133" i="4" s="1"/>
  <c r="X133" i="4"/>
  <c r="Y53" i="4"/>
  <c r="P53" i="4" s="1"/>
  <c r="X53" i="4"/>
  <c r="Y130" i="4"/>
  <c r="P130" i="4" s="1"/>
  <c r="X130" i="4"/>
  <c r="P3" i="4"/>
  <c r="Y127" i="4"/>
  <c r="X127" i="4"/>
  <c r="Y88" i="4"/>
  <c r="X88" i="4"/>
  <c r="Y104" i="4"/>
  <c r="X104" i="4"/>
  <c r="Y156" i="4"/>
  <c r="X156" i="4"/>
  <c r="P217" i="4"/>
  <c r="P199" i="4"/>
  <c r="P278" i="4"/>
  <c r="P268" i="4"/>
  <c r="P331" i="4"/>
  <c r="Y32" i="4"/>
  <c r="P32" i="4" s="1"/>
  <c r="X32" i="4"/>
  <c r="P189" i="4"/>
  <c r="P214" i="4"/>
  <c r="P243" i="4"/>
  <c r="P352" i="4"/>
  <c r="P342" i="4"/>
  <c r="Y108" i="4"/>
  <c r="X108" i="4"/>
  <c r="Y65" i="4"/>
  <c r="X65" i="4"/>
  <c r="P54" i="4"/>
  <c r="Y94" i="4"/>
  <c r="P94" i="4" s="1"/>
  <c r="X94" i="4"/>
  <c r="P147" i="4"/>
  <c r="P211" i="4"/>
  <c r="P266" i="4"/>
  <c r="P262" i="4"/>
  <c r="P353" i="4"/>
  <c r="P137" i="4"/>
  <c r="Y97" i="4"/>
  <c r="P97" i="4" s="1"/>
  <c r="X97" i="4"/>
  <c r="Y124" i="4"/>
  <c r="P124" i="4" s="1"/>
  <c r="X124" i="4"/>
  <c r="P226" i="4"/>
  <c r="P275" i="4"/>
  <c r="P68" i="4"/>
  <c r="X51" i="4"/>
  <c r="Y51" i="4"/>
  <c r="P51" i="4" s="1"/>
  <c r="Y72" i="4"/>
  <c r="X72" i="4"/>
  <c r="P151" i="4"/>
  <c r="P297" i="4"/>
  <c r="P207" i="4"/>
  <c r="P246" i="4"/>
  <c r="X325" i="4"/>
  <c r="Y325" i="4"/>
  <c r="P325" i="4" s="1"/>
  <c r="P38" i="4"/>
  <c r="Y42" i="4"/>
  <c r="X42" i="4"/>
  <c r="Y109" i="4"/>
  <c r="P109" i="4" s="1"/>
  <c r="X109" i="4"/>
  <c r="P254" i="4"/>
  <c r="P7" i="4"/>
  <c r="Y17" i="4"/>
  <c r="P17" i="4" s="1"/>
  <c r="X17" i="4"/>
  <c r="Y95" i="4"/>
  <c r="X95" i="4"/>
  <c r="Y102" i="4"/>
  <c r="P102" i="4" s="1"/>
  <c r="X102" i="4"/>
  <c r="P158" i="4"/>
  <c r="P237" i="4"/>
  <c r="X326" i="4"/>
  <c r="Y326" i="4"/>
  <c r="P11" i="3"/>
  <c r="P44" i="3"/>
  <c r="P26" i="3"/>
  <c r="P34" i="3"/>
  <c r="P33" i="3"/>
  <c r="P36" i="3"/>
  <c r="P43" i="3"/>
  <c r="P46" i="3"/>
  <c r="P24" i="3"/>
  <c r="P27" i="3"/>
  <c r="P10" i="3"/>
  <c r="P37" i="3"/>
  <c r="P8" i="3"/>
  <c r="P23" i="3"/>
  <c r="P25" i="3"/>
  <c r="P45" i="3"/>
  <c r="P38" i="3"/>
  <c r="P18" i="3"/>
  <c r="P16" i="3"/>
  <c r="P9" i="3"/>
  <c r="P17" i="3"/>
  <c r="P28" i="3"/>
  <c r="P35" i="3"/>
  <c r="P8" i="2"/>
  <c r="P39" i="2"/>
  <c r="P32" i="2"/>
  <c r="P37" i="2"/>
  <c r="P30" i="2"/>
  <c r="P25" i="2"/>
  <c r="P14" i="2"/>
  <c r="P29" i="2"/>
  <c r="P26" i="2"/>
  <c r="P40" i="2"/>
  <c r="P16" i="2"/>
  <c r="P12" i="2"/>
  <c r="P41" i="2"/>
  <c r="P34" i="2"/>
  <c r="P20" i="2"/>
  <c r="P21" i="2"/>
  <c r="P28" i="2"/>
  <c r="P36" i="2"/>
  <c r="P7" i="2"/>
  <c r="P33" i="2"/>
  <c r="P71" i="1"/>
  <c r="Y51" i="1"/>
  <c r="X51" i="1"/>
  <c r="Y54" i="1"/>
  <c r="X54" i="1"/>
  <c r="P66" i="1"/>
  <c r="P9" i="1"/>
  <c r="P20" i="1"/>
  <c r="P14" i="1"/>
  <c r="Y68" i="1"/>
  <c r="X68" i="1"/>
  <c r="P19" i="1"/>
  <c r="P45" i="1"/>
  <c r="Y60" i="1"/>
  <c r="P60" i="1" s="1"/>
  <c r="X60" i="1"/>
  <c r="Y64" i="1"/>
  <c r="X64" i="1"/>
  <c r="P15" i="1"/>
  <c r="P50" i="1"/>
  <c r="P12" i="1"/>
  <c r="X65" i="1"/>
  <c r="Y65" i="1"/>
  <c r="P65" i="1" s="1"/>
  <c r="Y67" i="1"/>
  <c r="X67" i="1"/>
  <c r="X42" i="1"/>
  <c r="Y42" i="1"/>
  <c r="Y61" i="1"/>
  <c r="X61" i="1"/>
  <c r="P29" i="1"/>
  <c r="X57" i="1"/>
  <c r="Y57" i="1"/>
  <c r="Y53" i="1"/>
  <c r="X53" i="1"/>
  <c r="P13" i="1"/>
  <c r="Y58" i="1"/>
  <c r="X58" i="1"/>
  <c r="P27" i="1"/>
  <c r="Y52" i="1"/>
  <c r="P52" i="1" s="1"/>
  <c r="X52" i="1"/>
  <c r="X43" i="1"/>
  <c r="Y43" i="1"/>
  <c r="P43" i="1" s="1"/>
  <c r="P21" i="1"/>
  <c r="Y55" i="1"/>
  <c r="X55" i="1"/>
  <c r="P46" i="1"/>
  <c r="Y59" i="1"/>
  <c r="X59" i="1"/>
  <c r="P38" i="1"/>
  <c r="X39" i="1"/>
  <c r="Y39" i="1"/>
  <c r="P39" i="1" s="1"/>
  <c r="Y47" i="1"/>
  <c r="X47" i="1"/>
  <c r="P47" i="1" l="1"/>
  <c r="P61" i="1"/>
  <c r="P64" i="1"/>
  <c r="P57" i="1"/>
  <c r="P37" i="1"/>
  <c r="P108" i="4"/>
  <c r="P104" i="4"/>
  <c r="P24" i="4"/>
  <c r="P60" i="4"/>
  <c r="P111" i="4"/>
  <c r="P135" i="4"/>
  <c r="P78" i="4"/>
  <c r="P116" i="4"/>
  <c r="P114" i="4"/>
  <c r="P39" i="4"/>
  <c r="P139" i="4"/>
  <c r="P47" i="4"/>
  <c r="P21" i="4"/>
  <c r="P265" i="4"/>
  <c r="P119" i="4"/>
  <c r="P178" i="4"/>
  <c r="P326" i="4"/>
  <c r="P72" i="4"/>
  <c r="P88" i="4"/>
  <c r="P26" i="4"/>
  <c r="P13" i="4"/>
  <c r="P33" i="4"/>
  <c r="P46" i="4"/>
  <c r="P14" i="4"/>
  <c r="P205" i="4"/>
  <c r="P181" i="4"/>
  <c r="P100" i="4"/>
  <c r="P165" i="4"/>
  <c r="P58" i="4"/>
  <c r="P56" i="4"/>
  <c r="P273" i="4"/>
  <c r="P42" i="4"/>
  <c r="P127" i="4"/>
  <c r="P70" i="4"/>
  <c r="P92" i="4"/>
  <c r="P229" i="4"/>
  <c r="P85" i="4"/>
  <c r="P25" i="4"/>
  <c r="P61" i="4"/>
  <c r="P9" i="4"/>
  <c r="P148" i="4"/>
  <c r="P90" i="4"/>
  <c r="P120" i="4"/>
  <c r="P213" i="4"/>
  <c r="P117" i="4"/>
  <c r="P22" i="4"/>
  <c r="P20" i="4"/>
  <c r="P118" i="4"/>
  <c r="P99" i="4"/>
  <c r="P113" i="4"/>
  <c r="P128" i="4"/>
  <c r="P41" i="4"/>
  <c r="P40" i="4"/>
  <c r="P66" i="4"/>
  <c r="P258" i="4"/>
  <c r="P320" i="4"/>
  <c r="P98" i="4"/>
  <c r="P103" i="4"/>
  <c r="P122" i="4"/>
  <c r="P106" i="4"/>
  <c r="P105" i="4"/>
  <c r="P76" i="4"/>
  <c r="P77" i="4"/>
  <c r="P95" i="4"/>
  <c r="P65" i="4"/>
  <c r="P156" i="4"/>
  <c r="P30" i="4"/>
  <c r="P298" i="4"/>
  <c r="P330" i="4"/>
  <c r="P31" i="4"/>
  <c r="P83" i="4"/>
  <c r="P87" i="4"/>
  <c r="P11" i="4"/>
  <c r="P16" i="4"/>
  <c r="P59" i="4"/>
  <c r="P23" i="4"/>
  <c r="P27" i="4"/>
  <c r="P126" i="4"/>
  <c r="P322" i="4"/>
  <c r="P71" i="4"/>
  <c r="P110" i="4"/>
  <c r="P59" i="1"/>
  <c r="P67" i="1"/>
  <c r="P68" i="1"/>
  <c r="P54" i="1"/>
  <c r="P51" i="1"/>
  <c r="P58" i="1"/>
  <c r="P53" i="1"/>
  <c r="P55" i="1"/>
  <c r="P42" i="1"/>
</calcChain>
</file>

<file path=xl/sharedStrings.xml><?xml version="1.0" encoding="utf-8"?>
<sst xmlns="http://schemas.openxmlformats.org/spreadsheetml/2006/main" count="4577" uniqueCount="1235">
  <si>
    <t>Doubs</t>
  </si>
  <si>
    <t>Messieurs</t>
  </si>
  <si>
    <t>Seniors</t>
  </si>
  <si>
    <t>Prénom</t>
  </si>
  <si>
    <t>Nom</t>
  </si>
  <si>
    <t>N° lic.</t>
  </si>
  <si>
    <t>Club</t>
  </si>
  <si>
    <t>Pts</t>
  </si>
  <si>
    <t>Naissance</t>
  </si>
  <si>
    <t>Secteur</t>
  </si>
  <si>
    <t>Cat.</t>
  </si>
  <si>
    <t>Adm.</t>
  </si>
  <si>
    <t>Clst</t>
  </si>
  <si>
    <t>T1</t>
  </si>
  <si>
    <t>T2</t>
  </si>
  <si>
    <t>T3</t>
  </si>
  <si>
    <t>T4</t>
  </si>
  <si>
    <t>Total</t>
  </si>
  <si>
    <t>1e tour classé</t>
  </si>
  <si>
    <t>2e tour classé</t>
  </si>
  <si>
    <t>3e tour classé</t>
  </si>
  <si>
    <t>4e tour classé</t>
  </si>
  <si>
    <t>Totaux classés</t>
  </si>
  <si>
    <t>Tableau</t>
  </si>
  <si>
    <t>Inscrit</t>
  </si>
  <si>
    <t>Observations</t>
  </si>
  <si>
    <t>Gabin</t>
  </si>
  <si>
    <t>CROIZIER</t>
  </si>
  <si>
    <t>703072</t>
  </si>
  <si>
    <t>Roche lez Beaupré</t>
  </si>
  <si>
    <t>N609</t>
  </si>
  <si>
    <t>100C</t>
  </si>
  <si>
    <t>10B</t>
  </si>
  <si>
    <t>40B</t>
  </si>
  <si>
    <t>20B</t>
  </si>
  <si>
    <t>*</t>
  </si>
  <si>
    <t>Arthur</t>
  </si>
  <si>
    <t>ROLAND</t>
  </si>
  <si>
    <t>2513082</t>
  </si>
  <si>
    <t>N997</t>
  </si>
  <si>
    <t>65C</t>
  </si>
  <si>
    <t>25B</t>
  </si>
  <si>
    <t>Quentin</t>
  </si>
  <si>
    <t>SARRAIL</t>
  </si>
  <si>
    <t>901707</t>
  </si>
  <si>
    <t>L'Isle/Doubs</t>
  </si>
  <si>
    <t>Ni</t>
  </si>
  <si>
    <t>4B</t>
  </si>
  <si>
    <t>Thomas</t>
  </si>
  <si>
    <t>DEVAL</t>
  </si>
  <si>
    <t>705076</t>
  </si>
  <si>
    <t>Seloncourt</t>
  </si>
  <si>
    <t>Antoine</t>
  </si>
  <si>
    <t>GROS</t>
  </si>
  <si>
    <t>2511151</t>
  </si>
  <si>
    <t>80C</t>
  </si>
  <si>
    <t>40C</t>
  </si>
  <si>
    <t>31C</t>
  </si>
  <si>
    <t>Martin</t>
  </si>
  <si>
    <t>KAMINSKI</t>
  </si>
  <si>
    <t>2513096</t>
  </si>
  <si>
    <t>55C</t>
  </si>
  <si>
    <t>30C</t>
  </si>
  <si>
    <t>28C</t>
  </si>
  <si>
    <t>Hugo</t>
  </si>
  <si>
    <t>COUILLARD</t>
  </si>
  <si>
    <t>2514613</t>
  </si>
  <si>
    <t>Saint Ferjeux</t>
  </si>
  <si>
    <t>23C</t>
  </si>
  <si>
    <t>29C</t>
  </si>
  <si>
    <t>32C</t>
  </si>
  <si>
    <t>Tahar</t>
  </si>
  <si>
    <t>KHELLAF</t>
  </si>
  <si>
    <t>837916</t>
  </si>
  <si>
    <t>N820</t>
  </si>
  <si>
    <t>Nicolas</t>
  </si>
  <si>
    <t>CAMUSET</t>
  </si>
  <si>
    <t>706423</t>
  </si>
  <si>
    <t>100D</t>
  </si>
  <si>
    <t>20C</t>
  </si>
  <si>
    <t>35C</t>
  </si>
  <si>
    <t>-18 ans</t>
  </si>
  <si>
    <t>Alexandre</t>
  </si>
  <si>
    <t>MANGIN</t>
  </si>
  <si>
    <t>258763</t>
  </si>
  <si>
    <t>10C</t>
  </si>
  <si>
    <t>33C</t>
  </si>
  <si>
    <t>13C</t>
  </si>
  <si>
    <t>FAIVRE-PICON</t>
  </si>
  <si>
    <t>393891</t>
  </si>
  <si>
    <t>Rémi</t>
  </si>
  <si>
    <t>MAGNIN</t>
  </si>
  <si>
    <t>2513571</t>
  </si>
  <si>
    <t>Sochaux</t>
  </si>
  <si>
    <t>Kemel</t>
  </si>
  <si>
    <t>CHABANE</t>
  </si>
  <si>
    <t>259895</t>
  </si>
  <si>
    <t>Fesches le Châtel</t>
  </si>
  <si>
    <t>2C</t>
  </si>
  <si>
    <t>Romain</t>
  </si>
  <si>
    <t>SNIDARO</t>
  </si>
  <si>
    <t>2510964</t>
  </si>
  <si>
    <t>Torpes Boussières</t>
  </si>
  <si>
    <t>80D</t>
  </si>
  <si>
    <t>17C</t>
  </si>
  <si>
    <t>Luc</t>
  </si>
  <si>
    <t>PRETOT</t>
  </si>
  <si>
    <t>2511731</t>
  </si>
  <si>
    <t>Les Auxons</t>
  </si>
  <si>
    <t>26C</t>
  </si>
  <si>
    <t>11C</t>
  </si>
  <si>
    <t>7C</t>
  </si>
  <si>
    <t>Julien</t>
  </si>
  <si>
    <t>DROUET</t>
  </si>
  <si>
    <t>517391</t>
  </si>
  <si>
    <t>Gérald</t>
  </si>
  <si>
    <t>BRULEY</t>
  </si>
  <si>
    <t>2511546</t>
  </si>
  <si>
    <t>27C</t>
  </si>
  <si>
    <t>5C</t>
  </si>
  <si>
    <t>35D</t>
  </si>
  <si>
    <t>Robert</t>
  </si>
  <si>
    <t>MAIRE</t>
  </si>
  <si>
    <t>254154</t>
  </si>
  <si>
    <t>Ornans</t>
  </si>
  <si>
    <t>Théo</t>
  </si>
  <si>
    <t>DI BIAGIO</t>
  </si>
  <si>
    <t>2514476</t>
  </si>
  <si>
    <t>Thise</t>
  </si>
  <si>
    <t>6C</t>
  </si>
  <si>
    <t>Sébastien</t>
  </si>
  <si>
    <t>ROBERT</t>
  </si>
  <si>
    <t>2512823</t>
  </si>
  <si>
    <t>8C</t>
  </si>
  <si>
    <t>Éric</t>
  </si>
  <si>
    <t>GREMAUD</t>
  </si>
  <si>
    <t>2515685</t>
  </si>
  <si>
    <t>Valdahon</t>
  </si>
  <si>
    <t>65D</t>
  </si>
  <si>
    <t>9C</t>
  </si>
  <si>
    <t>Alain</t>
  </si>
  <si>
    <t>MUNNIER</t>
  </si>
  <si>
    <t>254963</t>
  </si>
  <si>
    <t>Gilles</t>
  </si>
  <si>
    <t>DUBOIS</t>
  </si>
  <si>
    <t>2514781</t>
  </si>
  <si>
    <t>12C</t>
  </si>
  <si>
    <t>3D</t>
  </si>
  <si>
    <t>Remy</t>
  </si>
  <si>
    <t>MOREAU</t>
  </si>
  <si>
    <t>365252</t>
  </si>
  <si>
    <t>50D</t>
  </si>
  <si>
    <t>15C</t>
  </si>
  <si>
    <t>KEMPF</t>
  </si>
  <si>
    <t>2514569</t>
  </si>
  <si>
    <t>Baume les Dames</t>
  </si>
  <si>
    <t>5D</t>
  </si>
  <si>
    <t>25D</t>
  </si>
  <si>
    <t>Thierry</t>
  </si>
  <si>
    <t>HUMBERT</t>
  </si>
  <si>
    <t>2515640</t>
  </si>
  <si>
    <t>François</t>
  </si>
  <si>
    <t>GIRARD</t>
  </si>
  <si>
    <t>2513162</t>
  </si>
  <si>
    <t>30D</t>
  </si>
  <si>
    <t>Philippe</t>
  </si>
  <si>
    <t>PIN</t>
  </si>
  <si>
    <t>2510842</t>
  </si>
  <si>
    <t>Malcombe Marchaux</t>
  </si>
  <si>
    <t>40D</t>
  </si>
  <si>
    <t>Michel</t>
  </si>
  <si>
    <t>BERGEROT</t>
  </si>
  <si>
    <t>392742</t>
  </si>
  <si>
    <t>3C</t>
  </si>
  <si>
    <t>4D</t>
  </si>
  <si>
    <t>LAMBERT</t>
  </si>
  <si>
    <t>257565</t>
  </si>
  <si>
    <t>0C</t>
  </si>
  <si>
    <t>Valentin</t>
  </si>
  <si>
    <t>TRONCIN</t>
  </si>
  <si>
    <t>2514547</t>
  </si>
  <si>
    <t>20D</t>
  </si>
  <si>
    <t>Yann</t>
  </si>
  <si>
    <t>BARAN</t>
  </si>
  <si>
    <t>219094</t>
  </si>
  <si>
    <t>PS Besançon</t>
  </si>
  <si>
    <t>65E</t>
  </si>
  <si>
    <t>David</t>
  </si>
  <si>
    <t>2513807</t>
  </si>
  <si>
    <t>Mordjane</t>
  </si>
  <si>
    <t>MOKRANI</t>
  </si>
  <si>
    <t>305723</t>
  </si>
  <si>
    <t>100E</t>
  </si>
  <si>
    <t>VAROQUEAUX</t>
  </si>
  <si>
    <t>2515865</t>
  </si>
  <si>
    <t>Damprichard</t>
  </si>
  <si>
    <t>10D</t>
  </si>
  <si>
    <t>DEBROSSE</t>
  </si>
  <si>
    <t>253310</t>
  </si>
  <si>
    <t>Mandeure</t>
  </si>
  <si>
    <t>PREVALET</t>
  </si>
  <si>
    <t>2515281</t>
  </si>
  <si>
    <t>Pontarlier</t>
  </si>
  <si>
    <t>Stephane</t>
  </si>
  <si>
    <t>FAURE</t>
  </si>
  <si>
    <t>902844</t>
  </si>
  <si>
    <t>Arbouans</t>
  </si>
  <si>
    <t>PAPONNET</t>
  </si>
  <si>
    <t>258591</t>
  </si>
  <si>
    <t>Montrond le Château</t>
  </si>
  <si>
    <t>Sylvain</t>
  </si>
  <si>
    <t>TATTU</t>
  </si>
  <si>
    <t>2514212</t>
  </si>
  <si>
    <t>DAVID</t>
  </si>
  <si>
    <t>703604</t>
  </si>
  <si>
    <t>15D</t>
  </si>
  <si>
    <t>Christophe</t>
  </si>
  <si>
    <t>BOSC</t>
  </si>
  <si>
    <t>9411990</t>
  </si>
  <si>
    <t>Marc</t>
  </si>
  <si>
    <t>VIELLE</t>
  </si>
  <si>
    <t>2512202</t>
  </si>
  <si>
    <t>7D</t>
  </si>
  <si>
    <t>PENHA</t>
  </si>
  <si>
    <t>2515142</t>
  </si>
  <si>
    <t>Avanne Aveney</t>
  </si>
  <si>
    <t>40E</t>
  </si>
  <si>
    <t>80E</t>
  </si>
  <si>
    <t>DEMONT</t>
  </si>
  <si>
    <t>2510930</t>
  </si>
  <si>
    <t>Olivier</t>
  </si>
  <si>
    <t>NICOLE</t>
  </si>
  <si>
    <t>2516312</t>
  </si>
  <si>
    <t>MARECHAL</t>
  </si>
  <si>
    <t>7714655</t>
  </si>
  <si>
    <t>2D</t>
  </si>
  <si>
    <t>Jerome</t>
  </si>
  <si>
    <t>GIGANTE</t>
  </si>
  <si>
    <t>2516362</t>
  </si>
  <si>
    <t>MARC</t>
  </si>
  <si>
    <t>2516086</t>
  </si>
  <si>
    <t>Hérimoncourt</t>
  </si>
  <si>
    <t>CORRIGLIANO</t>
  </si>
  <si>
    <t>2513369</t>
  </si>
  <si>
    <t>Frasne</t>
  </si>
  <si>
    <t>30E</t>
  </si>
  <si>
    <t>Anthony</t>
  </si>
  <si>
    <t>GROSJEAN</t>
  </si>
  <si>
    <t>2513514</t>
  </si>
  <si>
    <t>CUENOT</t>
  </si>
  <si>
    <t>2514671</t>
  </si>
  <si>
    <t>Avoudrey</t>
  </si>
  <si>
    <t>2513689</t>
  </si>
  <si>
    <t>20E</t>
  </si>
  <si>
    <t>Renaud</t>
  </si>
  <si>
    <t>PAILLARD</t>
  </si>
  <si>
    <t>2513210</t>
  </si>
  <si>
    <t>Xavier</t>
  </si>
  <si>
    <t>COQUIARD</t>
  </si>
  <si>
    <t>2512244</t>
  </si>
  <si>
    <t>Vincent</t>
  </si>
  <si>
    <t>JACQUES</t>
  </si>
  <si>
    <t>259865</t>
  </si>
  <si>
    <t>DEBORDEAUX</t>
  </si>
  <si>
    <t>2514658</t>
  </si>
  <si>
    <t>15E</t>
  </si>
  <si>
    <t>7E</t>
  </si>
  <si>
    <t>50E</t>
  </si>
  <si>
    <t>Fabien</t>
  </si>
  <si>
    <t>LALLEMAND</t>
  </si>
  <si>
    <t>2513230</t>
  </si>
  <si>
    <t>John</t>
  </si>
  <si>
    <t>CLEMENT</t>
  </si>
  <si>
    <t>2515633</t>
  </si>
  <si>
    <t>Maîche</t>
  </si>
  <si>
    <t>Eric</t>
  </si>
  <si>
    <t>CHATELAIN</t>
  </si>
  <si>
    <t>2512852</t>
  </si>
  <si>
    <t>Jean-Paul</t>
  </si>
  <si>
    <t>BARRANT</t>
  </si>
  <si>
    <t>2516625</t>
  </si>
  <si>
    <t>35E</t>
  </si>
  <si>
    <t>Christopher</t>
  </si>
  <si>
    <t>MOGUE</t>
  </si>
  <si>
    <t>307295</t>
  </si>
  <si>
    <t>Bernard</t>
  </si>
  <si>
    <t>DELOULE</t>
  </si>
  <si>
    <t>2514642</t>
  </si>
  <si>
    <t>80F</t>
  </si>
  <si>
    <t>Victor</t>
  </si>
  <si>
    <t>ANDRE</t>
  </si>
  <si>
    <t>2514659</t>
  </si>
  <si>
    <t>25E</t>
  </si>
  <si>
    <t>5E</t>
  </si>
  <si>
    <t>GRANDJEAN</t>
  </si>
  <si>
    <t>2514520</t>
  </si>
  <si>
    <t>DI MARTINO</t>
  </si>
  <si>
    <t>2512598</t>
  </si>
  <si>
    <t>10E</t>
  </si>
  <si>
    <t>Roméo</t>
  </si>
  <si>
    <t>FAIVRE-RAMPANT</t>
  </si>
  <si>
    <t>2516385</t>
  </si>
  <si>
    <t>PIROLLEY</t>
  </si>
  <si>
    <t>2515205</t>
  </si>
  <si>
    <t>Jérôme</t>
  </si>
  <si>
    <t>BOCQUET</t>
  </si>
  <si>
    <t>2515324</t>
  </si>
  <si>
    <t>Pont de Roide</t>
  </si>
  <si>
    <t>Frédéric</t>
  </si>
  <si>
    <t>JOUFFROY</t>
  </si>
  <si>
    <t>2515065</t>
  </si>
  <si>
    <t>LESIEUR</t>
  </si>
  <si>
    <t>2515472</t>
  </si>
  <si>
    <t>Mamirolle</t>
  </si>
  <si>
    <t>CHIPAUX</t>
  </si>
  <si>
    <t>259778</t>
  </si>
  <si>
    <t>100F</t>
  </si>
  <si>
    <t>Yriex</t>
  </si>
  <si>
    <t>GAUDIN</t>
  </si>
  <si>
    <t>5615489</t>
  </si>
  <si>
    <t>Régis</t>
  </si>
  <si>
    <t>CLAUDE</t>
  </si>
  <si>
    <t>887656</t>
  </si>
  <si>
    <t>COLA</t>
  </si>
  <si>
    <t>2516085</t>
  </si>
  <si>
    <t>35F</t>
  </si>
  <si>
    <t>2E</t>
  </si>
  <si>
    <t>Jean-Marc</t>
  </si>
  <si>
    <t>ROUSSEL</t>
  </si>
  <si>
    <t>2516037</t>
  </si>
  <si>
    <t>13E</t>
  </si>
  <si>
    <t>Alexis</t>
  </si>
  <si>
    <t>2512616</t>
  </si>
  <si>
    <t>3E</t>
  </si>
  <si>
    <t>BOURQUIN</t>
  </si>
  <si>
    <t>2516246</t>
  </si>
  <si>
    <t>GUILLOT</t>
  </si>
  <si>
    <t>2516000</t>
  </si>
  <si>
    <t>22E</t>
  </si>
  <si>
    <t>256918</t>
  </si>
  <si>
    <t>Champlive</t>
  </si>
  <si>
    <t>4E</t>
  </si>
  <si>
    <t>7F</t>
  </si>
  <si>
    <t>Aurelien</t>
  </si>
  <si>
    <t>GUILLEMIN</t>
  </si>
  <si>
    <t>2513237</t>
  </si>
  <si>
    <t>65F</t>
  </si>
  <si>
    <t>2512822</t>
  </si>
  <si>
    <t>MALFUSON</t>
  </si>
  <si>
    <t>2515049</t>
  </si>
  <si>
    <t>Morre la Vèze</t>
  </si>
  <si>
    <t>Richard</t>
  </si>
  <si>
    <t>VIGUIER</t>
  </si>
  <si>
    <t>2516082</t>
  </si>
  <si>
    <t>33F</t>
  </si>
  <si>
    <t>2514390</t>
  </si>
  <si>
    <t>Mathieu</t>
  </si>
  <si>
    <t>PERROT</t>
  </si>
  <si>
    <t>2511816</t>
  </si>
  <si>
    <t>Jean-François</t>
  </si>
  <si>
    <t>ROLIN</t>
  </si>
  <si>
    <t>2515912</t>
  </si>
  <si>
    <t>2F</t>
  </si>
  <si>
    <t>60F</t>
  </si>
  <si>
    <t>Tranquille</t>
  </si>
  <si>
    <t>LONGHI</t>
  </si>
  <si>
    <t>25956</t>
  </si>
  <si>
    <t>9E</t>
  </si>
  <si>
    <t>50F</t>
  </si>
  <si>
    <t>Joseph</t>
  </si>
  <si>
    <t>NGONAVICHITH</t>
  </si>
  <si>
    <t>2512289</t>
  </si>
  <si>
    <t>30F</t>
  </si>
  <si>
    <t>Patrice</t>
  </si>
  <si>
    <t>2516267</t>
  </si>
  <si>
    <t>BOSSONNET</t>
  </si>
  <si>
    <t>2514393</t>
  </si>
  <si>
    <t>5F</t>
  </si>
  <si>
    <t>4F</t>
  </si>
  <si>
    <t>25F</t>
  </si>
  <si>
    <t>Kevin</t>
  </si>
  <si>
    <t>MICHAUD</t>
  </si>
  <si>
    <t>2511903</t>
  </si>
  <si>
    <t>40F</t>
  </si>
  <si>
    <t>3F</t>
  </si>
  <si>
    <t>JEUNOT</t>
  </si>
  <si>
    <t>258492</t>
  </si>
  <si>
    <t>Yannick</t>
  </si>
  <si>
    <t>BERGEON</t>
  </si>
  <si>
    <t>2516053</t>
  </si>
  <si>
    <t>Damien</t>
  </si>
  <si>
    <t>CLERC</t>
  </si>
  <si>
    <t>2514236</t>
  </si>
  <si>
    <t>20F</t>
  </si>
  <si>
    <t>Marvin</t>
  </si>
  <si>
    <t>PILON</t>
  </si>
  <si>
    <t>2514890</t>
  </si>
  <si>
    <t>CHAMPENOIS</t>
  </si>
  <si>
    <t>2514387</t>
  </si>
  <si>
    <t>15F</t>
  </si>
  <si>
    <t>Paul</t>
  </si>
  <si>
    <t>ATIVON</t>
  </si>
  <si>
    <t>2516837</t>
  </si>
  <si>
    <t>Loys</t>
  </si>
  <si>
    <t>MONLLOR</t>
  </si>
  <si>
    <t>2516374</t>
  </si>
  <si>
    <t>Montferrand</t>
  </si>
  <si>
    <t>2513914</t>
  </si>
  <si>
    <t>Zouhir</t>
  </si>
  <si>
    <t>NACHI</t>
  </si>
  <si>
    <t>394524</t>
  </si>
  <si>
    <t>10F</t>
  </si>
  <si>
    <t>JOST</t>
  </si>
  <si>
    <t>2516534</t>
  </si>
  <si>
    <t>80G</t>
  </si>
  <si>
    <t>CAO</t>
  </si>
  <si>
    <t>3416670</t>
  </si>
  <si>
    <t>Pelousey</t>
  </si>
  <si>
    <t>100G</t>
  </si>
  <si>
    <t>SARRAZIN</t>
  </si>
  <si>
    <t>2516489</t>
  </si>
  <si>
    <t>TISSOT</t>
  </si>
  <si>
    <t>2516167</t>
  </si>
  <si>
    <t>45F</t>
  </si>
  <si>
    <t>COLOMBIN</t>
  </si>
  <si>
    <t>9A980</t>
  </si>
  <si>
    <t>Patrick</t>
  </si>
  <si>
    <t>DUBRULLE</t>
  </si>
  <si>
    <t>2513967</t>
  </si>
  <si>
    <t>259910</t>
  </si>
  <si>
    <t>40G</t>
  </si>
  <si>
    <t>50G</t>
  </si>
  <si>
    <t>PETITOT</t>
  </si>
  <si>
    <t>2515010</t>
  </si>
  <si>
    <t>Guillaume</t>
  </si>
  <si>
    <t>ABBAR</t>
  </si>
  <si>
    <t>2511905</t>
  </si>
  <si>
    <t>Morteau</t>
  </si>
  <si>
    <t>65G</t>
  </si>
  <si>
    <t>Guy</t>
  </si>
  <si>
    <t>CHOGNARD</t>
  </si>
  <si>
    <t>257399</t>
  </si>
  <si>
    <t>PROS-TOURNIER</t>
  </si>
  <si>
    <t>2514623</t>
  </si>
  <si>
    <t>15G</t>
  </si>
  <si>
    <t>Loïc</t>
  </si>
  <si>
    <t>2514862</t>
  </si>
  <si>
    <t>11G</t>
  </si>
  <si>
    <t>5G</t>
  </si>
  <si>
    <t>19G</t>
  </si>
  <si>
    <t>LANSEAUME</t>
  </si>
  <si>
    <t>2927372</t>
  </si>
  <si>
    <t>PESCHET</t>
  </si>
  <si>
    <t>2511751</t>
  </si>
  <si>
    <t>Pouilley les Vignes</t>
  </si>
  <si>
    <t>30G</t>
  </si>
  <si>
    <t>7G</t>
  </si>
  <si>
    <t>Florian</t>
  </si>
  <si>
    <t>LEAL</t>
  </si>
  <si>
    <t>2516384</t>
  </si>
  <si>
    <t>13G</t>
  </si>
  <si>
    <t>BAUVAIR</t>
  </si>
  <si>
    <t>2515989</t>
  </si>
  <si>
    <t>17G</t>
  </si>
  <si>
    <t>RUEDIN</t>
  </si>
  <si>
    <t>2515613</t>
  </si>
  <si>
    <t>35G</t>
  </si>
  <si>
    <t>Jean-Jacques</t>
  </si>
  <si>
    <t>LIMACHER</t>
  </si>
  <si>
    <t>2516114</t>
  </si>
  <si>
    <t>25G</t>
  </si>
  <si>
    <t>22G</t>
  </si>
  <si>
    <t>SILVERI</t>
  </si>
  <si>
    <t>2517049</t>
  </si>
  <si>
    <t>Ludovic</t>
  </si>
  <si>
    <t>PETIN</t>
  </si>
  <si>
    <t>2515955</t>
  </si>
  <si>
    <t>JOURNOT</t>
  </si>
  <si>
    <t>2513133</t>
  </si>
  <si>
    <t>Goux les Usiers</t>
  </si>
  <si>
    <t>9G</t>
  </si>
  <si>
    <t>Cyrille</t>
  </si>
  <si>
    <t>BOUGAUD</t>
  </si>
  <si>
    <t>2516199</t>
  </si>
  <si>
    <t>16G</t>
  </si>
  <si>
    <t>VUILLET</t>
  </si>
  <si>
    <t>393759</t>
  </si>
  <si>
    <t>Orchamps Vennes</t>
  </si>
  <si>
    <t>SENECHAL</t>
  </si>
  <si>
    <t>2516455</t>
  </si>
  <si>
    <t>Christian</t>
  </si>
  <si>
    <t>CAREY</t>
  </si>
  <si>
    <t>2514356</t>
  </si>
  <si>
    <t>PETERS</t>
  </si>
  <si>
    <t>2516143</t>
  </si>
  <si>
    <t>4G</t>
  </si>
  <si>
    <t>Samuel</t>
  </si>
  <si>
    <t>VERMOT</t>
  </si>
  <si>
    <t>2516998</t>
  </si>
  <si>
    <t>Arnaud</t>
  </si>
  <si>
    <t>PEPIOT</t>
  </si>
  <si>
    <t>2516997</t>
  </si>
  <si>
    <t>Alberic</t>
  </si>
  <si>
    <t>SCHNEUWLY</t>
  </si>
  <si>
    <t>2514481</t>
  </si>
  <si>
    <t>Johann</t>
  </si>
  <si>
    <t>GUILHERMET</t>
  </si>
  <si>
    <t>2516842</t>
  </si>
  <si>
    <t>La Bousbotte</t>
  </si>
  <si>
    <t>RENAUD</t>
  </si>
  <si>
    <t>257085</t>
  </si>
  <si>
    <t>3G</t>
  </si>
  <si>
    <t>SUR</t>
  </si>
  <si>
    <t>2515410</t>
  </si>
  <si>
    <t>2G</t>
  </si>
  <si>
    <t>Garçons</t>
  </si>
  <si>
    <t>Qualifié SENIORS</t>
  </si>
  <si>
    <t>Mathéo</t>
  </si>
  <si>
    <t>GARNACHE-CREUILLOT</t>
  </si>
  <si>
    <t>705584</t>
  </si>
  <si>
    <t>GIRARDOT</t>
  </si>
  <si>
    <t>2513528</t>
  </si>
  <si>
    <t>Adrien</t>
  </si>
  <si>
    <t>LEROY</t>
  </si>
  <si>
    <t>2515519</t>
  </si>
  <si>
    <t>JEANNOT</t>
  </si>
  <si>
    <t>2514817</t>
  </si>
  <si>
    <t>LEPARLIER</t>
  </si>
  <si>
    <t>2515413</t>
  </si>
  <si>
    <t>Lucas</t>
  </si>
  <si>
    <t>706519</t>
  </si>
  <si>
    <t>LACOMBE</t>
  </si>
  <si>
    <t>2515050</t>
  </si>
  <si>
    <t>JOLY</t>
  </si>
  <si>
    <t>2515799</t>
  </si>
  <si>
    <t>Etienne</t>
  </si>
  <si>
    <t>2515178</t>
  </si>
  <si>
    <t>FELTEN</t>
  </si>
  <si>
    <t>2513942</t>
  </si>
  <si>
    <t>Bavans</t>
  </si>
  <si>
    <t>CARREZ</t>
  </si>
  <si>
    <t>2515308</t>
  </si>
  <si>
    <t>Enzo</t>
  </si>
  <si>
    <t>DELOMPRE</t>
  </si>
  <si>
    <t>2515473</t>
  </si>
  <si>
    <t>2516580</t>
  </si>
  <si>
    <t>19E</t>
  </si>
  <si>
    <t>17E</t>
  </si>
  <si>
    <t>Maxime</t>
  </si>
  <si>
    <t>EMONIN</t>
  </si>
  <si>
    <t>2514442</t>
  </si>
  <si>
    <t>LUNIAUD</t>
  </si>
  <si>
    <t>2514399</t>
  </si>
  <si>
    <t>GUENOT-INNESTI</t>
  </si>
  <si>
    <t>2515746</t>
  </si>
  <si>
    <t>Joris</t>
  </si>
  <si>
    <t>FLEURIAN</t>
  </si>
  <si>
    <t>2516043</t>
  </si>
  <si>
    <t>TOURNIER</t>
  </si>
  <si>
    <t>2513241</t>
  </si>
  <si>
    <t>Theo</t>
  </si>
  <si>
    <t>VIVES</t>
  </si>
  <si>
    <t>2515093</t>
  </si>
  <si>
    <t>Bastien</t>
  </si>
  <si>
    <t>2513240</t>
  </si>
  <si>
    <t>Corentin</t>
  </si>
  <si>
    <t>2515451</t>
  </si>
  <si>
    <t>CHAUDOT</t>
  </si>
  <si>
    <t>2513963</t>
  </si>
  <si>
    <t>Dorian</t>
  </si>
  <si>
    <t>ROBBE</t>
  </si>
  <si>
    <t>2516434</t>
  </si>
  <si>
    <t>Châtillon le Duc</t>
  </si>
  <si>
    <t>Jean</t>
  </si>
  <si>
    <t>DURET</t>
  </si>
  <si>
    <t>2514004</t>
  </si>
  <si>
    <t>JACQUET</t>
  </si>
  <si>
    <t>2515766</t>
  </si>
  <si>
    <t>11E</t>
  </si>
  <si>
    <t>Geoffrey</t>
  </si>
  <si>
    <t>BAUDOT</t>
  </si>
  <si>
    <t>2515807</t>
  </si>
  <si>
    <t>16E</t>
  </si>
  <si>
    <t>HELLER</t>
  </si>
  <si>
    <t>2516069</t>
  </si>
  <si>
    <t>THEUROT</t>
  </si>
  <si>
    <t>2516109</t>
  </si>
  <si>
    <t>Clément</t>
  </si>
  <si>
    <t>VERDY</t>
  </si>
  <si>
    <t>2515747</t>
  </si>
  <si>
    <t>Antonin</t>
  </si>
  <si>
    <t>QUARROZ</t>
  </si>
  <si>
    <t>2516304</t>
  </si>
  <si>
    <t>Benjamin</t>
  </si>
  <si>
    <t>HAYBRARD</t>
  </si>
  <si>
    <t>2516487</t>
  </si>
  <si>
    <t>Méhdi</t>
  </si>
  <si>
    <t>PELLET</t>
  </si>
  <si>
    <t>2516392</t>
  </si>
  <si>
    <t>BELORGEY</t>
  </si>
  <si>
    <t>2515898</t>
  </si>
  <si>
    <t>2516366</t>
  </si>
  <si>
    <t>DAUBORD</t>
  </si>
  <si>
    <t>2516119</t>
  </si>
  <si>
    <t>Pierre</t>
  </si>
  <si>
    <t>CHRISTOPHE</t>
  </si>
  <si>
    <t>2516772</t>
  </si>
  <si>
    <t>GEORGES</t>
  </si>
  <si>
    <t>2515090</t>
  </si>
  <si>
    <t>Dames</t>
  </si>
  <si>
    <t>Clara</t>
  </si>
  <si>
    <t>BENIER-ROLLET</t>
  </si>
  <si>
    <t>2511609</t>
  </si>
  <si>
    <t>30B</t>
  </si>
  <si>
    <t>Sophie</t>
  </si>
  <si>
    <t>PERSICO</t>
  </si>
  <si>
    <t>903120</t>
  </si>
  <si>
    <t>15B</t>
  </si>
  <si>
    <t>3B</t>
  </si>
  <si>
    <t>Karine</t>
  </si>
  <si>
    <t>CAPELLI COINTET</t>
  </si>
  <si>
    <t>2515861</t>
  </si>
  <si>
    <t>7B</t>
  </si>
  <si>
    <t>Emilie</t>
  </si>
  <si>
    <t>LIEU</t>
  </si>
  <si>
    <t>218030</t>
  </si>
  <si>
    <t>75C</t>
  </si>
  <si>
    <t>50C</t>
  </si>
  <si>
    <t>-15 ans</t>
  </si>
  <si>
    <t>STOKIC</t>
  </si>
  <si>
    <t>2515819</t>
  </si>
  <si>
    <t>75E</t>
  </si>
  <si>
    <t>45E</t>
  </si>
  <si>
    <t>Siloe</t>
  </si>
  <si>
    <t>BOURNEZ</t>
  </si>
  <si>
    <t>2516173</t>
  </si>
  <si>
    <t>33E</t>
  </si>
  <si>
    <t>Justine</t>
  </si>
  <si>
    <t>SEURRE</t>
  </si>
  <si>
    <t>2516740</t>
  </si>
  <si>
    <t>-13 ans</t>
  </si>
  <si>
    <t>Daphné</t>
  </si>
  <si>
    <t>OVAL</t>
  </si>
  <si>
    <t>2515146</t>
  </si>
  <si>
    <t>Fanny</t>
  </si>
  <si>
    <t>FERREUX</t>
  </si>
  <si>
    <t>2515735</t>
  </si>
  <si>
    <t>Fantine</t>
  </si>
  <si>
    <t>MOMMESSIN</t>
  </si>
  <si>
    <t>2514936</t>
  </si>
  <si>
    <t>Lola</t>
  </si>
  <si>
    <t>HOANG</t>
  </si>
  <si>
    <t>2515518</t>
  </si>
  <si>
    <t>21F</t>
  </si>
  <si>
    <t>Lucie</t>
  </si>
  <si>
    <t>DUARTE</t>
  </si>
  <si>
    <t>2516299</t>
  </si>
  <si>
    <t>Sidonie</t>
  </si>
  <si>
    <t>GUARD</t>
  </si>
  <si>
    <t>2516250</t>
  </si>
  <si>
    <t>75G</t>
  </si>
  <si>
    <t>-11 ans</t>
  </si>
  <si>
    <t>Eloise</t>
  </si>
  <si>
    <t>LAVILLE</t>
  </si>
  <si>
    <t>2515831</t>
  </si>
  <si>
    <t>130A</t>
  </si>
  <si>
    <t>200A</t>
  </si>
  <si>
    <t>240A</t>
  </si>
  <si>
    <t>N1</t>
  </si>
  <si>
    <t>Léonie</t>
  </si>
  <si>
    <t>BOUGEOT</t>
  </si>
  <si>
    <t>2515714</t>
  </si>
  <si>
    <t>Louane</t>
  </si>
  <si>
    <t>DIEVAL LEROY</t>
  </si>
  <si>
    <t>2516176</t>
  </si>
  <si>
    <t>Océane</t>
  </si>
  <si>
    <t>2516177</t>
  </si>
  <si>
    <t>Amélie</t>
  </si>
  <si>
    <t>POY</t>
  </si>
  <si>
    <t>2516574</t>
  </si>
  <si>
    <t>10G</t>
  </si>
  <si>
    <t>FROHLICH-ROBERT</t>
  </si>
  <si>
    <t>2516324</t>
  </si>
  <si>
    <t>100H</t>
  </si>
  <si>
    <t>-9 ans</t>
  </si>
  <si>
    <t>Clémence</t>
  </si>
  <si>
    <t>PELLETIER</t>
  </si>
  <si>
    <t>2516526</t>
  </si>
  <si>
    <t>20G</t>
  </si>
  <si>
    <t>Erine</t>
  </si>
  <si>
    <t>2516730</t>
  </si>
  <si>
    <t>75H</t>
  </si>
  <si>
    <t>50H</t>
  </si>
  <si>
    <t>Léa</t>
  </si>
  <si>
    <t>VAYSSE</t>
  </si>
  <si>
    <t>2516765</t>
  </si>
  <si>
    <t>Violette</t>
  </si>
  <si>
    <t>REUGE</t>
  </si>
  <si>
    <t>2516779</t>
  </si>
  <si>
    <t>Pos.</t>
  </si>
  <si>
    <t>Test inscrit</t>
  </si>
  <si>
    <t>Forfait définitif</t>
  </si>
  <si>
    <t>Montant N2</t>
  </si>
  <si>
    <t>FNE 4ème tour D1</t>
  </si>
  <si>
    <t>FE 4ème tour Régional</t>
  </si>
  <si>
    <t>Montant Régional</t>
  </si>
  <si>
    <t>FE 4ème tour D1</t>
  </si>
  <si>
    <t>Montant D1</t>
  </si>
  <si>
    <t>FE 4ème tour D2</t>
  </si>
  <si>
    <t>FNE 4ème tour D2</t>
  </si>
  <si>
    <t>Montant D2</t>
  </si>
  <si>
    <t>FE 4ème tour D3</t>
  </si>
  <si>
    <t>FE 4ème tour D4</t>
  </si>
  <si>
    <t>Montant D3</t>
  </si>
  <si>
    <t>FNE 4ème tour D4</t>
  </si>
  <si>
    <t>BOUCHESECHE</t>
  </si>
  <si>
    <t>704322</t>
  </si>
  <si>
    <t>TROUPEL</t>
  </si>
  <si>
    <t>2511881</t>
  </si>
  <si>
    <t>POLETTI</t>
  </si>
  <si>
    <t>2510851</t>
  </si>
  <si>
    <t>Jules</t>
  </si>
  <si>
    <t>MATHELY</t>
  </si>
  <si>
    <t>2515716</t>
  </si>
  <si>
    <t>Saint Vit</t>
  </si>
  <si>
    <t>"Montant" Régional -13</t>
  </si>
  <si>
    <t>Clarence</t>
  </si>
  <si>
    <t>MAUREY</t>
  </si>
  <si>
    <t>2515356</t>
  </si>
  <si>
    <t>Noha</t>
  </si>
  <si>
    <t>MARGUIER</t>
  </si>
  <si>
    <t>2516553</t>
  </si>
  <si>
    <t>42G</t>
  </si>
  <si>
    <t>55G</t>
  </si>
  <si>
    <t>Thaddée</t>
  </si>
  <si>
    <t>KMIECIK</t>
  </si>
  <si>
    <t>2516165</t>
  </si>
  <si>
    <t>32G</t>
  </si>
  <si>
    <t>37G</t>
  </si>
  <si>
    <t>45G</t>
  </si>
  <si>
    <t>Manoa</t>
  </si>
  <si>
    <t>DELLE-DANANCHET</t>
  </si>
  <si>
    <t>2516226</t>
  </si>
  <si>
    <t>23G</t>
  </si>
  <si>
    <t>31G</t>
  </si>
  <si>
    <t>28G</t>
  </si>
  <si>
    <t>Maxence</t>
  </si>
  <si>
    <t>MARTIN</t>
  </si>
  <si>
    <t>2516457</t>
  </si>
  <si>
    <t>80H</t>
  </si>
  <si>
    <t>Noé</t>
  </si>
  <si>
    <t>CACHOT</t>
  </si>
  <si>
    <t>2516084</t>
  </si>
  <si>
    <t>8G</t>
  </si>
  <si>
    <t>Johan</t>
  </si>
  <si>
    <t>JOUBAUD</t>
  </si>
  <si>
    <t>2516499</t>
  </si>
  <si>
    <t>Matias</t>
  </si>
  <si>
    <t>GAY-MORAIS</t>
  </si>
  <si>
    <t>2516608</t>
  </si>
  <si>
    <t>65H</t>
  </si>
  <si>
    <t>12G</t>
  </si>
  <si>
    <t>Baptiste</t>
  </si>
  <si>
    <t>GIMBERT</t>
  </si>
  <si>
    <t>2516596</t>
  </si>
  <si>
    <t>Andrew</t>
  </si>
  <si>
    <t>CARTIER</t>
  </si>
  <si>
    <t>2516470</t>
  </si>
  <si>
    <t>6G</t>
  </si>
  <si>
    <t>Louis</t>
  </si>
  <si>
    <t>2516454</t>
  </si>
  <si>
    <t>Josselin</t>
  </si>
  <si>
    <t>VALLADONT</t>
  </si>
  <si>
    <t>2516782</t>
  </si>
  <si>
    <t>80I</t>
  </si>
  <si>
    <t>30H</t>
  </si>
  <si>
    <t>Timothé</t>
  </si>
  <si>
    <t>IOOS</t>
  </si>
  <si>
    <t>2516833</t>
  </si>
  <si>
    <t>100I</t>
  </si>
  <si>
    <t>PAPPALARDO</t>
  </si>
  <si>
    <t>2516885</t>
  </si>
  <si>
    <t>HENRIET</t>
  </si>
  <si>
    <t>2516288</t>
  </si>
  <si>
    <t>Gabriel</t>
  </si>
  <si>
    <t>REBILLARD</t>
  </si>
  <si>
    <t>2516258</t>
  </si>
  <si>
    <t>20H</t>
  </si>
  <si>
    <t>25H</t>
  </si>
  <si>
    <t>"Montant" D1 -13</t>
  </si>
  <si>
    <t>DUBAIL</t>
  </si>
  <si>
    <t>2516864</t>
  </si>
  <si>
    <t>40H</t>
  </si>
  <si>
    <t>Ronan</t>
  </si>
  <si>
    <t>HUET</t>
  </si>
  <si>
    <t>2516773</t>
  </si>
  <si>
    <t>35H</t>
  </si>
  <si>
    <t>Telio</t>
  </si>
  <si>
    <t>THIZY</t>
  </si>
  <si>
    <t>2516308</t>
  </si>
  <si>
    <t>Maël</t>
  </si>
  <si>
    <t>WILMOUTH</t>
  </si>
  <si>
    <t>2516476</t>
  </si>
  <si>
    <t>5H</t>
  </si>
  <si>
    <t>Logan</t>
  </si>
  <si>
    <t>2516533</t>
  </si>
  <si>
    <t>15H</t>
  </si>
  <si>
    <t>10H</t>
  </si>
  <si>
    <t>Léo</t>
  </si>
  <si>
    <t>THIBAUD</t>
  </si>
  <si>
    <t>2516051</t>
  </si>
  <si>
    <t>FE 4ème tour D1 -11</t>
  </si>
  <si>
    <t>Timéo</t>
  </si>
  <si>
    <t>BEL</t>
  </si>
  <si>
    <t>2516259</t>
  </si>
  <si>
    <t>Mathis</t>
  </si>
  <si>
    <t>MELIERES</t>
  </si>
  <si>
    <t>2516453</t>
  </si>
  <si>
    <t>PETIT</t>
  </si>
  <si>
    <t>2516115</t>
  </si>
  <si>
    <t>GALLET</t>
  </si>
  <si>
    <t>2516399</t>
  </si>
  <si>
    <t>7H</t>
  </si>
  <si>
    <t>FNE 4ème tour D1 -11</t>
  </si>
  <si>
    <t>Axel</t>
  </si>
  <si>
    <t>BRUCHET</t>
  </si>
  <si>
    <t>2516778</t>
  </si>
  <si>
    <t>33I</t>
  </si>
  <si>
    <t>4H</t>
  </si>
  <si>
    <t>FRANCOIS</t>
  </si>
  <si>
    <t>2516781</t>
  </si>
  <si>
    <t>21I</t>
  </si>
  <si>
    <t>2H</t>
  </si>
  <si>
    <t>Arsen</t>
  </si>
  <si>
    <t>NEDELJKOVIC</t>
  </si>
  <si>
    <t>2516983</t>
  </si>
  <si>
    <t>20I</t>
  </si>
  <si>
    <t>THEVENOT HERNANDEZ</t>
  </si>
  <si>
    <t>2516775</t>
  </si>
  <si>
    <t>45I</t>
  </si>
  <si>
    <t>60I</t>
  </si>
  <si>
    <t>FE 4ème tour D2 -11</t>
  </si>
  <si>
    <t>Léandre</t>
  </si>
  <si>
    <t>JANIAUD</t>
  </si>
  <si>
    <t>2516791</t>
  </si>
  <si>
    <t>5I</t>
  </si>
  <si>
    <t>DENOYELLE</t>
  </si>
  <si>
    <t>2516812</t>
  </si>
  <si>
    <t>10I</t>
  </si>
  <si>
    <t>Nathan</t>
  </si>
  <si>
    <t>BOLE-FEYSOT</t>
  </si>
  <si>
    <t>2516788</t>
  </si>
  <si>
    <t>César</t>
  </si>
  <si>
    <t>LAMY</t>
  </si>
  <si>
    <t>2516872</t>
  </si>
  <si>
    <t>Emile</t>
  </si>
  <si>
    <t>CANO</t>
  </si>
  <si>
    <t>2515533</t>
  </si>
  <si>
    <t>Noah</t>
  </si>
  <si>
    <t>2515186</t>
  </si>
  <si>
    <t>Bao</t>
  </si>
  <si>
    <t>CHATOT</t>
  </si>
  <si>
    <t>2515109</t>
  </si>
  <si>
    <t>Matthieu</t>
  </si>
  <si>
    <t>2516042</t>
  </si>
  <si>
    <t>Charles</t>
  </si>
  <si>
    <t>VALLAT</t>
  </si>
  <si>
    <t>2515432</t>
  </si>
  <si>
    <t>2516305</t>
  </si>
  <si>
    <t>Basile</t>
  </si>
  <si>
    <t>BOUTIN</t>
  </si>
  <si>
    <t>2515134</t>
  </si>
  <si>
    <t>FNE 4ème tour D1 -13</t>
  </si>
  <si>
    <t>DUTEIL</t>
  </si>
  <si>
    <t>2515541</t>
  </si>
  <si>
    <t>11F</t>
  </si>
  <si>
    <t>OSSWALD</t>
  </si>
  <si>
    <t>2516367</t>
  </si>
  <si>
    <t>RIVA</t>
  </si>
  <si>
    <t>2516116</t>
  </si>
  <si>
    <t>16F</t>
  </si>
  <si>
    <t>CAPELLI COINTET</t>
  </si>
  <si>
    <t>2515772</t>
  </si>
  <si>
    <t>13F</t>
  </si>
  <si>
    <t>FE 4ème tour D1 -13</t>
  </si>
  <si>
    <t>JEANCLER</t>
  </si>
  <si>
    <t>2515972</t>
  </si>
  <si>
    <t>MOUTEL</t>
  </si>
  <si>
    <t>2516831</t>
  </si>
  <si>
    <t>CATTET</t>
  </si>
  <si>
    <t>2516166</t>
  </si>
  <si>
    <t>Camille</t>
  </si>
  <si>
    <t>TBER</t>
  </si>
  <si>
    <t>6943034</t>
  </si>
  <si>
    <t>"Montant" D1 -15</t>
  </si>
  <si>
    <t>Noa</t>
  </si>
  <si>
    <t>CRAMATTE</t>
  </si>
  <si>
    <t>2516878</t>
  </si>
  <si>
    <t>Montant Régional -13</t>
  </si>
  <si>
    <t>MARCHAL</t>
  </si>
  <si>
    <t>2516410</t>
  </si>
  <si>
    <t>Lilian</t>
  </si>
  <si>
    <t>BINET</t>
  </si>
  <si>
    <t>2516369</t>
  </si>
  <si>
    <t>Robin</t>
  </si>
  <si>
    <t>2516697</t>
  </si>
  <si>
    <t>Albin</t>
  </si>
  <si>
    <t>NARBEY</t>
  </si>
  <si>
    <t>2516282</t>
  </si>
  <si>
    <t>REDOUTE</t>
  </si>
  <si>
    <t>2516771</t>
  </si>
  <si>
    <t>Gauthier</t>
  </si>
  <si>
    <t>WEIBEL</t>
  </si>
  <si>
    <t>2516769</t>
  </si>
  <si>
    <t>GRANGERET</t>
  </si>
  <si>
    <t>2516097</t>
  </si>
  <si>
    <t>2516832</t>
  </si>
  <si>
    <t>Elliot</t>
  </si>
  <si>
    <t>TRAN</t>
  </si>
  <si>
    <t>2516823</t>
  </si>
  <si>
    <t>LECAT</t>
  </si>
  <si>
    <t>2516495</t>
  </si>
  <si>
    <t>2516745</t>
  </si>
  <si>
    <t>Kylian</t>
  </si>
  <si>
    <t>BEGUIN</t>
  </si>
  <si>
    <t>2516808</t>
  </si>
  <si>
    <t>Cédric</t>
  </si>
  <si>
    <t>MENIERE</t>
  </si>
  <si>
    <t>2515433</t>
  </si>
  <si>
    <t>PAILLEY-PILLOT</t>
  </si>
  <si>
    <t>2516492</t>
  </si>
  <si>
    <t>CARACCIOLO</t>
  </si>
  <si>
    <t>2516327</t>
  </si>
  <si>
    <t>DUROUX</t>
  </si>
  <si>
    <t>2516409</t>
  </si>
  <si>
    <t>Luca</t>
  </si>
  <si>
    <t>WIGNO</t>
  </si>
  <si>
    <t>2516705</t>
  </si>
  <si>
    <t>2516402</t>
  </si>
  <si>
    <t>FE 4ème tour D2 -13</t>
  </si>
  <si>
    <t>ROY</t>
  </si>
  <si>
    <t>2516126</t>
  </si>
  <si>
    <t>GIGON</t>
  </si>
  <si>
    <t>2516722</t>
  </si>
  <si>
    <t>Timothe</t>
  </si>
  <si>
    <t>ROYER</t>
  </si>
  <si>
    <t>2516674</t>
  </si>
  <si>
    <t>Farès</t>
  </si>
  <si>
    <t>HARANI</t>
  </si>
  <si>
    <t>2516363</t>
  </si>
  <si>
    <t>JULLIER</t>
  </si>
  <si>
    <t>2516770</t>
  </si>
  <si>
    <t>FOURMAND</t>
  </si>
  <si>
    <t>2516838</t>
  </si>
  <si>
    <t>Gaultier</t>
  </si>
  <si>
    <t>QUINNEZ</t>
  </si>
  <si>
    <t>2516303</t>
  </si>
  <si>
    <t>13H</t>
  </si>
  <si>
    <t>Lenny</t>
  </si>
  <si>
    <t>DE ALMEIDA</t>
  </si>
  <si>
    <t>2516532</t>
  </si>
  <si>
    <t>Mathis-Alain</t>
  </si>
  <si>
    <t>REMOND</t>
  </si>
  <si>
    <t>2516287</t>
  </si>
  <si>
    <t>PERRIN</t>
  </si>
  <si>
    <t>2516515</t>
  </si>
  <si>
    <t>Montant D1 -13</t>
  </si>
  <si>
    <t>Melvyn</t>
  </si>
  <si>
    <t>CUYNET</t>
  </si>
  <si>
    <t>2516479</t>
  </si>
  <si>
    <t>"Montant" D2 -15</t>
  </si>
  <si>
    <t>Yanis</t>
  </si>
  <si>
    <t>HALOUANE</t>
  </si>
  <si>
    <t>2516768</t>
  </si>
  <si>
    <t>Florentin</t>
  </si>
  <si>
    <t>CHIZAT</t>
  </si>
  <si>
    <t>2514935</t>
  </si>
  <si>
    <t>Emeric</t>
  </si>
  <si>
    <t>ROUS</t>
  </si>
  <si>
    <t>2516789</t>
  </si>
  <si>
    <t>DENIZOT</t>
  </si>
  <si>
    <t>2516913</t>
  </si>
  <si>
    <t>22H</t>
  </si>
  <si>
    <t>Leo</t>
  </si>
  <si>
    <t>MACCOTTA</t>
  </si>
  <si>
    <t>2516809</t>
  </si>
  <si>
    <t>17H</t>
  </si>
  <si>
    <t>9H</t>
  </si>
  <si>
    <t>RUTA MAGNIN</t>
  </si>
  <si>
    <t>2516995</t>
  </si>
  <si>
    <t>GROSPERRIN</t>
  </si>
  <si>
    <t>2516302</t>
  </si>
  <si>
    <t>19H</t>
  </si>
  <si>
    <t>11H</t>
  </si>
  <si>
    <t>Sacha</t>
  </si>
  <si>
    <t>ROUSSY</t>
  </si>
  <si>
    <t>2516817</t>
  </si>
  <si>
    <t>Adam</t>
  </si>
  <si>
    <t>HAMADACHE</t>
  </si>
  <si>
    <t>2516915</t>
  </si>
  <si>
    <t>16H</t>
  </si>
  <si>
    <t>2516780</t>
  </si>
  <si>
    <t>Matys</t>
  </si>
  <si>
    <t>2516480</t>
  </si>
  <si>
    <t>OUAKED</t>
  </si>
  <si>
    <t>2516938</t>
  </si>
  <si>
    <t>Kiliann</t>
  </si>
  <si>
    <t>JEANNEROD</t>
  </si>
  <si>
    <t>2516538</t>
  </si>
  <si>
    <t>Ephrem</t>
  </si>
  <si>
    <t>JEANNIN</t>
  </si>
  <si>
    <t>2516673</t>
  </si>
  <si>
    <t>3H</t>
  </si>
  <si>
    <t>Loup</t>
  </si>
  <si>
    <t>DEMOLY</t>
  </si>
  <si>
    <t>2516118</t>
  </si>
  <si>
    <t>Lucien</t>
  </si>
  <si>
    <t>DELAGRANGE</t>
  </si>
  <si>
    <t>2516807</t>
  </si>
  <si>
    <t>DEVANNE</t>
  </si>
  <si>
    <t>2516776</t>
  </si>
  <si>
    <t>DESROCHE</t>
  </si>
  <si>
    <t>2516447</t>
  </si>
  <si>
    <t>2515418</t>
  </si>
  <si>
    <t>Jolan</t>
  </si>
  <si>
    <t>KARRACH</t>
  </si>
  <si>
    <t>2515453</t>
  </si>
  <si>
    <t>Tim</t>
  </si>
  <si>
    <t>VACELET</t>
  </si>
  <si>
    <t>2515470</t>
  </si>
  <si>
    <t>SAULNIER</t>
  </si>
  <si>
    <t>2514530</t>
  </si>
  <si>
    <t>Rémy</t>
  </si>
  <si>
    <t>DESCOURVIERES</t>
  </si>
  <si>
    <t>2514635</t>
  </si>
  <si>
    <t>Jordan</t>
  </si>
  <si>
    <t>DOUDOU</t>
  </si>
  <si>
    <t>2515420</t>
  </si>
  <si>
    <t>PONCET</t>
  </si>
  <si>
    <t>2515256</t>
  </si>
  <si>
    <t>Alix</t>
  </si>
  <si>
    <t>2515151</t>
  </si>
  <si>
    <t>FE 4ème tour D1 -15</t>
  </si>
  <si>
    <t>Eliot</t>
  </si>
  <si>
    <t>VUILLEMIN</t>
  </si>
  <si>
    <t>2516124</t>
  </si>
  <si>
    <t>VANDEWALLE</t>
  </si>
  <si>
    <t>2514941</t>
  </si>
  <si>
    <t>2515628</t>
  </si>
  <si>
    <t>FRICK</t>
  </si>
  <si>
    <t>2513848</t>
  </si>
  <si>
    <t>Gaëtan</t>
  </si>
  <si>
    <t>DOS SANTOS</t>
  </si>
  <si>
    <t>2516164</t>
  </si>
  <si>
    <t>Bâptiste</t>
  </si>
  <si>
    <t>2516373</t>
  </si>
  <si>
    <t>"Montant" D1 -18</t>
  </si>
  <si>
    <t>ZUNIC</t>
  </si>
  <si>
    <t>2515501</t>
  </si>
  <si>
    <t>Montant Régional -15</t>
  </si>
  <si>
    <t>2514934</t>
  </si>
  <si>
    <t>Cyril</t>
  </si>
  <si>
    <t>FLEURY</t>
  </si>
  <si>
    <t>2516090</t>
  </si>
  <si>
    <t>MICHEL</t>
  </si>
  <si>
    <t>2515957</t>
  </si>
  <si>
    <t>LUC</t>
  </si>
  <si>
    <t>2514245</t>
  </si>
  <si>
    <t>LORENZINI</t>
  </si>
  <si>
    <t>2516509</t>
  </si>
  <si>
    <t>Erwan</t>
  </si>
  <si>
    <t>CAILLE</t>
  </si>
  <si>
    <t>2515496</t>
  </si>
  <si>
    <t>CROZET</t>
  </si>
  <si>
    <t>2516286</t>
  </si>
  <si>
    <t>Benoit</t>
  </si>
  <si>
    <t>DEBRAY</t>
  </si>
  <si>
    <t>2516364</t>
  </si>
  <si>
    <t>Yannis</t>
  </si>
  <si>
    <t>TISSERAND</t>
  </si>
  <si>
    <t>2516407</t>
  </si>
  <si>
    <t>Tom</t>
  </si>
  <si>
    <t>CSUZI</t>
  </si>
  <si>
    <t>2516129</t>
  </si>
  <si>
    <t>Romeo</t>
  </si>
  <si>
    <t>BRIDE</t>
  </si>
  <si>
    <t>2516491</t>
  </si>
  <si>
    <t>Montant D1 -15</t>
  </si>
  <si>
    <t>2516490</t>
  </si>
  <si>
    <t>Elian</t>
  </si>
  <si>
    <t>BERRET</t>
  </si>
  <si>
    <t>2516283</t>
  </si>
  <si>
    <t>NEUMANN</t>
  </si>
  <si>
    <t>2516446</t>
  </si>
  <si>
    <t>2515403</t>
  </si>
  <si>
    <t>BENCHETRIT</t>
  </si>
  <si>
    <t>2516279</t>
  </si>
  <si>
    <t>FNE 4ème tour D1 -15</t>
  </si>
  <si>
    <t>2516818</t>
  </si>
  <si>
    <t>Malo</t>
  </si>
  <si>
    <t>2516321</t>
  </si>
  <si>
    <t>2516646</t>
  </si>
  <si>
    <t>BARCON</t>
  </si>
  <si>
    <t>2515457</t>
  </si>
  <si>
    <t>"Montant" D2 -18</t>
  </si>
  <si>
    <t>Erwann</t>
  </si>
  <si>
    <t>PAGNOUX</t>
  </si>
  <si>
    <t>2516501</t>
  </si>
  <si>
    <t>PRIEST</t>
  </si>
  <si>
    <t>2516414</t>
  </si>
  <si>
    <t>SAADA</t>
  </si>
  <si>
    <t>2516293</t>
  </si>
  <si>
    <t>ESPINASSE</t>
  </si>
  <si>
    <t>2516593</t>
  </si>
  <si>
    <t>MARILLIER</t>
  </si>
  <si>
    <t>2516733</t>
  </si>
  <si>
    <t>Melvin</t>
  </si>
  <si>
    <t>2516606</t>
  </si>
  <si>
    <t>FE 4ème tour D2 -15</t>
  </si>
  <si>
    <t>HERGOTT</t>
  </si>
  <si>
    <t>2515755</t>
  </si>
  <si>
    <t>IEHLEN</t>
  </si>
  <si>
    <t>2515820</t>
  </si>
  <si>
    <t>JEZEQUEL</t>
  </si>
  <si>
    <t>2516546</t>
  </si>
  <si>
    <t>0G</t>
  </si>
  <si>
    <t>Loic</t>
  </si>
  <si>
    <t>HUART</t>
  </si>
  <si>
    <t>7635782</t>
  </si>
  <si>
    <t>2516500</t>
  </si>
  <si>
    <t>PORTE</t>
  </si>
  <si>
    <t>2516746</t>
  </si>
  <si>
    <t>45H</t>
  </si>
  <si>
    <t>ALLAIX</t>
  </si>
  <si>
    <t>2516761</t>
  </si>
  <si>
    <t>Tao</t>
  </si>
  <si>
    <t>DURIN</t>
  </si>
  <si>
    <t>2516484</t>
  </si>
  <si>
    <t>PHARIZAT</t>
  </si>
  <si>
    <t>2516517</t>
  </si>
  <si>
    <t>2516755</t>
  </si>
  <si>
    <t>33H</t>
  </si>
  <si>
    <t>Enis</t>
  </si>
  <si>
    <t>BAJRAMI</t>
  </si>
  <si>
    <t>2516518</t>
  </si>
  <si>
    <t>Lois</t>
  </si>
  <si>
    <t>DI PASQUALE</t>
  </si>
  <si>
    <t>2516452</t>
  </si>
  <si>
    <t>BEUREY</t>
  </si>
  <si>
    <t>2516458</t>
  </si>
  <si>
    <t>LAUDY</t>
  </si>
  <si>
    <t>2516739</t>
  </si>
  <si>
    <t>12H</t>
  </si>
  <si>
    <t>GIRARDET</t>
  </si>
  <si>
    <t>2516777</t>
  </si>
  <si>
    <t>CORDIER</t>
  </si>
  <si>
    <t>2516783</t>
  </si>
  <si>
    <t>60H</t>
  </si>
  <si>
    <t>FE 4ème tour D3 -15</t>
  </si>
  <si>
    <t>BOUILLON MAACHI</t>
  </si>
  <si>
    <t>2516767</t>
  </si>
  <si>
    <t>21H</t>
  </si>
  <si>
    <t>FNE 4ème tour D2 -15</t>
  </si>
  <si>
    <t>BRUGNEAUX</t>
  </si>
  <si>
    <t>2516951</t>
  </si>
  <si>
    <t>Bouclans</t>
  </si>
  <si>
    <t>BOUVAIS</t>
  </si>
  <si>
    <t>2516008</t>
  </si>
  <si>
    <t>Montant N2 -18</t>
  </si>
  <si>
    <t>Montant Régional -18</t>
  </si>
  <si>
    <t>"Montant" D1 Seniors</t>
  </si>
  <si>
    <t>FE 4ème tour D1 -18</t>
  </si>
  <si>
    <t>FNE 4ème tour D1 -18</t>
  </si>
  <si>
    <t>Kilian</t>
  </si>
  <si>
    <t>THALMANN</t>
  </si>
  <si>
    <t>2516669</t>
  </si>
  <si>
    <t>2516065</t>
  </si>
  <si>
    <t>STAMPANONI</t>
  </si>
  <si>
    <t>2516390</t>
  </si>
  <si>
    <t>24G</t>
  </si>
  <si>
    <t>JEANNINGROS</t>
  </si>
  <si>
    <t>2516502</t>
  </si>
  <si>
    <t>Amael</t>
  </si>
  <si>
    <t>2515812</t>
  </si>
  <si>
    <t>Montant Régional -11</t>
  </si>
  <si>
    <t>BRIQUEZ</t>
  </si>
  <si>
    <t>2516876</t>
  </si>
  <si>
    <t>Eliott</t>
  </si>
  <si>
    <t>DEBOISE</t>
  </si>
  <si>
    <t>2516356</t>
  </si>
  <si>
    <t>DEVLAMYNCK</t>
  </si>
  <si>
    <t>2516437</t>
  </si>
  <si>
    <t>RUFFIER</t>
  </si>
  <si>
    <t>2516389</t>
  </si>
  <si>
    <t>Jimmy</t>
  </si>
  <si>
    <t>2516386</t>
  </si>
  <si>
    <t>2516475</t>
  </si>
  <si>
    <t>65I</t>
  </si>
  <si>
    <t>William</t>
  </si>
  <si>
    <t>2516310</t>
  </si>
  <si>
    <t>40I</t>
  </si>
  <si>
    <t>CARRIER</t>
  </si>
  <si>
    <t>2516744</t>
  </si>
  <si>
    <t>Alexey</t>
  </si>
  <si>
    <t>TCHAOUSSOFF</t>
  </si>
  <si>
    <t>2516423</t>
  </si>
  <si>
    <t>2516136</t>
  </si>
  <si>
    <t>2I</t>
  </si>
  <si>
    <t>Mael</t>
  </si>
  <si>
    <t>2516620</t>
  </si>
  <si>
    <t>12I</t>
  </si>
  <si>
    <t>2516763</t>
  </si>
  <si>
    <t>50I</t>
  </si>
  <si>
    <t>Jeremie</t>
  </si>
  <si>
    <t>BASSIGNOT</t>
  </si>
  <si>
    <t>2516693</t>
  </si>
  <si>
    <t>30I</t>
  </si>
  <si>
    <t>BERTIN</t>
  </si>
  <si>
    <t>2516811</t>
  </si>
  <si>
    <t>GROSSIR</t>
  </si>
  <si>
    <t>2516865</t>
  </si>
  <si>
    <t>BELUCHE</t>
  </si>
  <si>
    <t>2516866</t>
  </si>
  <si>
    <t>Total :</t>
  </si>
  <si>
    <t>Montante N2</t>
  </si>
  <si>
    <t>MAIREY</t>
  </si>
  <si>
    <t>2513924</t>
  </si>
  <si>
    <t>Agathe</t>
  </si>
  <si>
    <t>POURET</t>
  </si>
  <si>
    <t>2516799</t>
  </si>
  <si>
    <t>Anahid</t>
  </si>
  <si>
    <t>2516391</t>
  </si>
  <si>
    <t>Sarah</t>
  </si>
  <si>
    <t>ESKENAZI</t>
  </si>
  <si>
    <t>2516929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</si>
</sst>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E+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0"/>
      <color indexed="10"/>
      <name val="Comic Sans MS"/>
      <family val="4"/>
    </font>
    <font>
      <b/>
      <sz val="10"/>
      <color rgb="FF00B0F0"/>
      <name val="Comic Sans MS"/>
      <family val="4"/>
    </font>
    <font>
      <b/>
      <sz val="10"/>
      <color indexed="8"/>
      <name val="Comic Sans MS"/>
      <family val="4"/>
    </font>
    <font>
      <b/>
      <sz val="10"/>
      <color rgb="FFFF0000"/>
      <name val="Comic Sans MS"/>
      <family val="4"/>
    </font>
    <font>
      <b/>
      <i/>
      <sz val="10"/>
      <name val="Comic Sans MS"/>
      <family val="4"/>
    </font>
    <font>
      <b/>
      <sz val="9"/>
      <color indexed="8"/>
      <name val="Comic Sans MS"/>
      <family val="4"/>
    </font>
    <font>
      <sz val="9"/>
      <color indexed="8"/>
      <name val="Comic Sans MS"/>
      <family val="4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18">
    <xf numFmtId="0" fontId="0" fillId="0" borderId="0" xfId="0"/>
    <xf numFmtId="0" fontId="2" fillId="0" borderId="0" xfId="1" applyFont="1" applyBorder="1" applyAlignment="1" applyProtection="1">
      <alignment horizontal="center"/>
    </xf>
    <xf numFmtId="0" fontId="2" fillId="0" borderId="0" xfId="1" applyFont="1" applyProtection="1"/>
    <xf numFmtId="0" fontId="3" fillId="0" borderId="0" xfId="1" applyFont="1" applyProtection="1"/>
    <xf numFmtId="49" fontId="3" fillId="0" borderId="0" xfId="1" applyNumberFormat="1" applyFont="1" applyAlignment="1" applyProtection="1">
      <alignment horizontal="center"/>
    </xf>
    <xf numFmtId="0" fontId="4" fillId="0" borderId="0" xfId="1" applyFont="1" applyProtection="1"/>
    <xf numFmtId="0" fontId="2" fillId="0" borderId="0" xfId="1" applyFont="1" applyAlignment="1" applyProtection="1">
      <alignment horizontal="center"/>
    </xf>
    <xf numFmtId="0" fontId="2" fillId="0" borderId="0" xfId="1" applyFont="1" applyFill="1" applyAlignment="1" applyProtection="1">
      <alignment horizontal="center"/>
    </xf>
    <xf numFmtId="0" fontId="2" fillId="0" borderId="0" xfId="1" applyFont="1" applyBorder="1" applyProtection="1"/>
    <xf numFmtId="0" fontId="3" fillId="0" borderId="1" xfId="1" applyFont="1" applyBorder="1" applyAlignment="1">
      <alignment horizontal="center"/>
    </xf>
    <xf numFmtId="0" fontId="5" fillId="0" borderId="2" xfId="1" quotePrefix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2" fillId="0" borderId="4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49" fontId="3" fillId="0" borderId="1" xfId="1" applyNumberFormat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3" fillId="0" borderId="1" xfId="1" applyFont="1" applyBorder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49" fontId="4" fillId="0" borderId="1" xfId="1" applyNumberFormat="1" applyFont="1" applyFill="1" applyBorder="1" applyAlignment="1" applyProtection="1">
      <alignment horizontal="center"/>
    </xf>
    <xf numFmtId="0" fontId="4" fillId="0" borderId="1" xfId="1" applyFont="1" applyBorder="1" applyProtection="1"/>
    <xf numFmtId="0" fontId="6" fillId="0" borderId="1" xfId="1" applyFont="1" applyFill="1" applyBorder="1" applyAlignment="1" applyProtection="1">
      <alignment horizontal="center"/>
    </xf>
    <xf numFmtId="14" fontId="3" fillId="0" borderId="1" xfId="1" applyNumberFormat="1" applyFont="1" applyFill="1" applyBorder="1" applyAlignment="1" applyProtection="1">
      <alignment horizontal="center"/>
    </xf>
    <xf numFmtId="0" fontId="4" fillId="3" borderId="1" xfId="1" applyFont="1" applyFill="1" applyBorder="1" applyProtection="1"/>
    <xf numFmtId="0" fontId="7" fillId="3" borderId="1" xfId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center"/>
    </xf>
    <xf numFmtId="0" fontId="3" fillId="3" borderId="1" xfId="1" applyFont="1" applyFill="1" applyBorder="1" applyAlignment="1" applyProtection="1">
      <alignment horizontal="center"/>
    </xf>
    <xf numFmtId="164" fontId="1" fillId="0" borderId="1" xfId="1" applyNumberFormat="1" applyBorder="1" applyProtection="1"/>
    <xf numFmtId="0" fontId="1" fillId="0" borderId="1" xfId="1" applyBorder="1" applyProtection="1"/>
    <xf numFmtId="11" fontId="1" fillId="0" borderId="1" xfId="1" applyNumberFormat="1" applyBorder="1" applyProtection="1"/>
    <xf numFmtId="0" fontId="8" fillId="0" borderId="4" xfId="1" applyFont="1" applyFill="1" applyBorder="1" applyProtection="1"/>
    <xf numFmtId="0" fontId="3" fillId="0" borderId="0" xfId="1" applyFont="1" applyFill="1" applyBorder="1" applyProtection="1"/>
    <xf numFmtId="0" fontId="3" fillId="0" borderId="0" xfId="1" applyFont="1" applyFill="1" applyProtection="1"/>
    <xf numFmtId="49" fontId="4" fillId="0" borderId="1" xfId="1" applyNumberFormat="1" applyFont="1" applyBorder="1" applyAlignment="1" applyProtection="1">
      <alignment horizontal="center"/>
    </xf>
    <xf numFmtId="0" fontId="6" fillId="0" borderId="1" xfId="1" applyFont="1" applyBorder="1" applyAlignment="1" applyProtection="1">
      <alignment horizontal="center"/>
    </xf>
    <xf numFmtId="0" fontId="9" fillId="0" borderId="0" xfId="1" applyFont="1" applyProtection="1"/>
    <xf numFmtId="0" fontId="4" fillId="0" borderId="0" xfId="1" applyFont="1" applyFill="1" applyProtection="1"/>
    <xf numFmtId="0" fontId="4" fillId="0" borderId="1" xfId="1" applyFont="1" applyFill="1" applyBorder="1" applyProtection="1"/>
    <xf numFmtId="0" fontId="8" fillId="0" borderId="4" xfId="1" quotePrefix="1" applyFont="1" applyFill="1" applyBorder="1" applyProtection="1"/>
    <xf numFmtId="0" fontId="2" fillId="0" borderId="0" xfId="1" applyFont="1" applyFill="1" applyProtection="1"/>
    <xf numFmtId="49" fontId="10" fillId="0" borderId="1" xfId="1" applyNumberFormat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8" fillId="0" borderId="6" xfId="1" applyFont="1" applyFill="1" applyBorder="1" applyProtection="1"/>
    <xf numFmtId="0" fontId="3" fillId="4" borderId="0" xfId="1" applyFont="1" applyFill="1" applyBorder="1" applyAlignment="1" applyProtection="1">
      <alignment horizontal="center"/>
    </xf>
    <xf numFmtId="0" fontId="8" fillId="0" borderId="7" xfId="1" applyFont="1" applyFill="1" applyBorder="1" applyProtection="1"/>
    <xf numFmtId="0" fontId="3" fillId="4" borderId="8" xfId="1" applyFont="1" applyFill="1" applyBorder="1" applyAlignment="1" applyProtection="1">
      <alignment horizontal="center"/>
    </xf>
    <xf numFmtId="0" fontId="8" fillId="0" borderId="9" xfId="1" applyFont="1" applyFill="1" applyBorder="1" applyProtection="1"/>
    <xf numFmtId="0" fontId="3" fillId="0" borderId="6" xfId="1" applyFont="1" applyFill="1" applyBorder="1" applyProtection="1"/>
    <xf numFmtId="49" fontId="4" fillId="0" borderId="6" xfId="1" applyNumberFormat="1" applyFont="1" applyFill="1" applyBorder="1" applyAlignment="1" applyProtection="1">
      <alignment horizontal="center"/>
    </xf>
    <xf numFmtId="0" fontId="4" fillId="0" borderId="6" xfId="1" applyFont="1" applyBorder="1" applyProtection="1"/>
    <xf numFmtId="0" fontId="6" fillId="0" borderId="6" xfId="1" applyFont="1" applyFill="1" applyBorder="1" applyAlignment="1" applyProtection="1">
      <alignment horizontal="center"/>
    </xf>
    <xf numFmtId="14" fontId="3" fillId="0" borderId="6" xfId="1" applyNumberFormat="1" applyFont="1" applyFill="1" applyBorder="1" applyAlignment="1" applyProtection="1">
      <alignment horizontal="center"/>
    </xf>
    <xf numFmtId="0" fontId="4" fillId="3" borderId="6" xfId="1" applyFont="1" applyFill="1" applyBorder="1" applyProtection="1"/>
    <xf numFmtId="0" fontId="7" fillId="3" borderId="6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3" borderId="6" xfId="1" applyFont="1" applyFill="1" applyBorder="1" applyAlignment="1" applyProtection="1">
      <alignment horizontal="center"/>
    </xf>
    <xf numFmtId="164" fontId="1" fillId="0" borderId="6" xfId="1" applyNumberFormat="1" applyBorder="1" applyProtection="1"/>
    <xf numFmtId="0" fontId="1" fillId="0" borderId="6" xfId="1" applyBorder="1" applyProtection="1"/>
    <xf numFmtId="11" fontId="1" fillId="0" borderId="6" xfId="1" applyNumberFormat="1" applyBorder="1" applyProtection="1"/>
    <xf numFmtId="0" fontId="7" fillId="0" borderId="0" xfId="1" applyFont="1" applyFill="1" applyProtection="1"/>
    <xf numFmtId="0" fontId="4" fillId="0" borderId="6" xfId="1" applyFont="1" applyFill="1" applyBorder="1" applyProtection="1"/>
    <xf numFmtId="0" fontId="7" fillId="0" borderId="6" xfId="1" applyFont="1" applyFill="1" applyBorder="1" applyAlignment="1" applyProtection="1">
      <alignment horizontal="center"/>
    </xf>
    <xf numFmtId="49" fontId="4" fillId="0" borderId="1" xfId="1" quotePrefix="1" applyNumberFormat="1" applyFont="1" applyFill="1" applyBorder="1" applyAlignment="1" applyProtection="1">
      <alignment horizontal="center"/>
    </xf>
    <xf numFmtId="0" fontId="10" fillId="0" borderId="1" xfId="1" applyFont="1" applyFill="1" applyBorder="1" applyProtection="1"/>
    <xf numFmtId="14" fontId="7" fillId="0" borderId="1" xfId="1" applyNumberFormat="1" applyFont="1" applyFill="1" applyBorder="1" applyAlignment="1" applyProtection="1">
      <alignment horizontal="center"/>
    </xf>
    <xf numFmtId="0" fontId="5" fillId="0" borderId="3" xfId="1" quotePrefix="1" applyFont="1" applyBorder="1" applyAlignment="1">
      <alignment horizontal="center"/>
    </xf>
    <xf numFmtId="0" fontId="8" fillId="0" borderId="10" xfId="1" applyFont="1" applyFill="1" applyBorder="1" applyProtection="1"/>
    <xf numFmtId="1" fontId="7" fillId="0" borderId="1" xfId="1" applyNumberFormat="1" applyFont="1" applyFill="1" applyBorder="1" applyAlignment="1" applyProtection="1">
      <alignment horizontal="center"/>
    </xf>
    <xf numFmtId="0" fontId="2" fillId="0" borderId="0" xfId="1" applyFont="1" applyFill="1" applyBorder="1" applyProtection="1"/>
    <xf numFmtId="0" fontId="7" fillId="0" borderId="1" xfId="1" applyFont="1" applyBorder="1" applyAlignment="1" applyProtection="1">
      <alignment horizontal="center"/>
    </xf>
    <xf numFmtId="0" fontId="3" fillId="4" borderId="9" xfId="1" applyFont="1" applyFill="1" applyBorder="1" applyAlignment="1" applyProtection="1">
      <alignment horizontal="center"/>
    </xf>
    <xf numFmtId="0" fontId="11" fillId="0" borderId="0" xfId="1" applyFont="1" applyFill="1" applyProtection="1"/>
    <xf numFmtId="0" fontId="5" fillId="0" borderId="11" xfId="1" quotePrefix="1" applyFont="1" applyBorder="1" applyAlignment="1">
      <alignment horizontal="center"/>
    </xf>
    <xf numFmtId="0" fontId="7" fillId="0" borderId="1" xfId="1" applyFont="1" applyFill="1" applyBorder="1"/>
    <xf numFmtId="49" fontId="10" fillId="0" borderId="1" xfId="1" applyNumberFormat="1" applyFont="1" applyFill="1" applyBorder="1" applyAlignment="1">
      <alignment horizontal="center"/>
    </xf>
    <xf numFmtId="0" fontId="4" fillId="0" borderId="1" xfId="1" applyFont="1" applyFill="1" applyBorder="1"/>
    <xf numFmtId="0" fontId="6" fillId="0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/>
    <xf numFmtId="0" fontId="7" fillId="0" borderId="1" xfId="2" applyFont="1" applyFill="1" applyBorder="1" applyAlignment="1">
      <alignment horizontal="center"/>
    </xf>
    <xf numFmtId="0" fontId="3" fillId="0" borderId="1" xfId="1" applyFont="1" applyFill="1" applyBorder="1"/>
    <xf numFmtId="0" fontId="10" fillId="0" borderId="1" xfId="1" applyFont="1" applyBorder="1"/>
    <xf numFmtId="0" fontId="7" fillId="0" borderId="1" xfId="1" applyFont="1" applyFill="1" applyBorder="1" applyAlignment="1">
      <alignment horizontal="center"/>
    </xf>
    <xf numFmtId="164" fontId="1" fillId="0" borderId="1" xfId="1" applyNumberFormat="1" applyBorder="1"/>
    <xf numFmtId="0" fontId="1" fillId="0" borderId="1" xfId="1" applyBorder="1"/>
    <xf numFmtId="11" fontId="1" fillId="0" borderId="1" xfId="1" applyNumberFormat="1" applyBorder="1"/>
    <xf numFmtId="49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/>
    <xf numFmtId="49" fontId="4" fillId="0" borderId="1" xfId="1" applyNumberFormat="1" applyFont="1" applyFill="1" applyBorder="1" applyAlignment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left"/>
    </xf>
    <xf numFmtId="0" fontId="3" fillId="5" borderId="0" xfId="1" applyFont="1" applyFill="1" applyBorder="1" applyAlignment="1" applyProtection="1">
      <alignment horizontal="center"/>
    </xf>
    <xf numFmtId="0" fontId="8" fillId="6" borderId="4" xfId="1" applyFont="1" applyFill="1" applyBorder="1" applyProtection="1"/>
    <xf numFmtId="0" fontId="10" fillId="0" borderId="1" xfId="1" applyFont="1" applyBorder="1" applyProtection="1"/>
    <xf numFmtId="14" fontId="2" fillId="0" borderId="0" xfId="1" applyNumberFormat="1" applyFont="1" applyBorder="1" applyAlignment="1" applyProtection="1">
      <alignment horizontal="center"/>
    </xf>
    <xf numFmtId="14" fontId="3" fillId="0" borderId="0" xfId="1" applyNumberFormat="1" applyFont="1" applyBorder="1" applyAlignment="1" applyProtection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7" fillId="2" borderId="0" xfId="1" applyFont="1" applyFill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Fill="1"/>
    <xf numFmtId="49" fontId="3" fillId="0" borderId="0" xfId="1" applyNumberFormat="1" applyFont="1" applyAlignment="1">
      <alignment horizontal="center"/>
    </xf>
    <xf numFmtId="0" fontId="4" fillId="0" borderId="0" xfId="1" applyFont="1"/>
    <xf numFmtId="0" fontId="3" fillId="0" borderId="0" xfId="1" applyFont="1"/>
    <xf numFmtId="14" fontId="3" fillId="0" borderId="0" xfId="1" applyNumberFormat="1" applyFont="1" applyFill="1" applyBorder="1" applyAlignment="1" applyProtection="1">
      <alignment horizontal="center"/>
    </xf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3" fillId="0" borderId="0" xfId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133350</xdr:rowOff>
    </xdr:from>
    <xdr:ext cx="949452" cy="933450"/>
    <xdr:pic>
      <xdr:nvPicPr>
        <xdr:cNvPr id="3" name="Image 2">
          <a:extLst>
            <a:ext uri="{FF2B5EF4-FFF2-40B4-BE49-F238E27FC236}">
              <a16:creationId xmlns:a16="http://schemas.microsoft.com/office/drawing/2014/main" id="{FE87DABB-7448-42D2-961D-CF4C877DA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33350"/>
          <a:ext cx="949452" cy="9334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133350</xdr:rowOff>
    </xdr:from>
    <xdr:ext cx="949452" cy="933450"/>
    <xdr:pic>
      <xdr:nvPicPr>
        <xdr:cNvPr id="4" name="Image 3">
          <a:extLst>
            <a:ext uri="{FF2B5EF4-FFF2-40B4-BE49-F238E27FC236}">
              <a16:creationId xmlns:a16="http://schemas.microsoft.com/office/drawing/2014/main" id="{646DE77D-EA15-4541-8992-FF6FD2268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33350"/>
          <a:ext cx="949452" cy="9334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123825</xdr:rowOff>
    </xdr:from>
    <xdr:ext cx="949452" cy="933450"/>
    <xdr:pic>
      <xdr:nvPicPr>
        <xdr:cNvPr id="3" name="Image 2">
          <a:extLst>
            <a:ext uri="{FF2B5EF4-FFF2-40B4-BE49-F238E27FC236}">
              <a16:creationId xmlns:a16="http://schemas.microsoft.com/office/drawing/2014/main" id="{C6B58FAE-FEF6-41F6-B39A-8F318860D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3825"/>
          <a:ext cx="949452" cy="9334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ampionnat%20Doubs%202016-2017%20Travail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ants D25"/>
      <sheetName val="Montants D90"/>
      <sheetName val="Montants D39"/>
      <sheetName val="Montants D70"/>
      <sheetName val="Garçons"/>
      <sheetName val="Filles"/>
      <sheetName val="Seniors Messieurs"/>
      <sheetName val="Garçons -18"/>
      <sheetName val="Garçons -15"/>
      <sheetName val="Garçons -13"/>
      <sheetName val="Garçons -11"/>
      <sheetName val="Garçons -9"/>
      <sheetName val="Filles Toutes catégories"/>
      <sheetName val="Paramètres"/>
      <sheetName val="Base Listes"/>
      <sheetName val="edt_rapport Garçons"/>
      <sheetName val="Liste en forme Garçons"/>
      <sheetName val="edt_rapport Filles"/>
      <sheetName val="Liste en forme Filles"/>
      <sheetName val="Transcode Clu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Age</v>
          </cell>
          <cell r="B1" t="str">
            <v>Catégorie</v>
          </cell>
          <cell r="E1">
            <v>2017</v>
          </cell>
          <cell r="G1" t="str">
            <v>Liste clubs Besançon</v>
          </cell>
          <cell r="H1" t="str">
            <v>Liste clubs Montbéliard</v>
          </cell>
          <cell r="I1" t="str">
            <v>Liste clubs Belfort</v>
          </cell>
          <cell r="J1" t="str">
            <v>Liste clubs Haute-Saône</v>
          </cell>
          <cell r="K1" t="str">
            <v>Liste clubs Jura</v>
          </cell>
        </row>
        <row r="2">
          <cell r="A2">
            <v>-90</v>
          </cell>
          <cell r="B2" t="str">
            <v>V5</v>
          </cell>
          <cell r="C2" t="str">
            <v>+18</v>
          </cell>
          <cell r="G2" t="str">
            <v>Avanne Aveney</v>
          </cell>
          <cell r="H2" t="str">
            <v>Arbouans</v>
          </cell>
          <cell r="I2" t="str">
            <v>Belfort Froideval</v>
          </cell>
          <cell r="J2" t="str">
            <v>EM Vesoul</v>
          </cell>
          <cell r="K2" t="str">
            <v>AL Lons</v>
          </cell>
        </row>
        <row r="3">
          <cell r="A3">
            <v>-80</v>
          </cell>
          <cell r="B3" t="str">
            <v>V4</v>
          </cell>
          <cell r="C3" t="str">
            <v>+18</v>
          </cell>
          <cell r="E3" t="str">
            <v>Départemental (Finales)</v>
          </cell>
          <cell r="G3" t="str">
            <v>Baume les Dames</v>
          </cell>
          <cell r="H3" t="str">
            <v>Bavans</v>
          </cell>
          <cell r="I3" t="str">
            <v>Bourogne</v>
          </cell>
          <cell r="J3" t="str">
            <v>Gray</v>
          </cell>
          <cell r="K3" t="str">
            <v>Andelot Sirod</v>
          </cell>
        </row>
        <row r="4">
          <cell r="A4">
            <v>-70</v>
          </cell>
          <cell r="B4" t="str">
            <v>V3</v>
          </cell>
          <cell r="C4" t="str">
            <v>+18</v>
          </cell>
          <cell r="G4" t="str">
            <v>Bouclans</v>
          </cell>
          <cell r="H4" t="str">
            <v>Bourguignon</v>
          </cell>
          <cell r="I4" t="str">
            <v>Châtenois les Forges</v>
          </cell>
          <cell r="J4" t="str">
            <v>Jussey</v>
          </cell>
          <cell r="K4" t="str">
            <v>Asnans Beauvoisin</v>
          </cell>
        </row>
        <row r="5">
          <cell r="A5">
            <v>-60</v>
          </cell>
          <cell r="B5" t="str">
            <v>V2</v>
          </cell>
          <cell r="C5" t="str">
            <v>+18</v>
          </cell>
          <cell r="G5" t="str">
            <v>BRC Besançon</v>
          </cell>
          <cell r="H5" t="str">
            <v>Damprichard</v>
          </cell>
          <cell r="I5" t="str">
            <v>Danjoutin</v>
          </cell>
          <cell r="J5" t="str">
            <v>Lure Clairegoutte</v>
          </cell>
          <cell r="K5" t="str">
            <v>Censeau</v>
          </cell>
        </row>
        <row r="6">
          <cell r="A6">
            <v>-50</v>
          </cell>
          <cell r="B6" t="str">
            <v>V1</v>
          </cell>
          <cell r="C6" t="str">
            <v>+18</v>
          </cell>
          <cell r="G6" t="str">
            <v>Champlive</v>
          </cell>
          <cell r="H6" t="str">
            <v>Fesches le Châtel</v>
          </cell>
          <cell r="I6" t="str">
            <v>Giromagny</v>
          </cell>
          <cell r="J6" t="str">
            <v>Noidans</v>
          </cell>
          <cell r="K6" t="str">
            <v>Conliège</v>
          </cell>
        </row>
        <row r="7">
          <cell r="A7">
            <v>-40</v>
          </cell>
          <cell r="B7" t="str">
            <v>S</v>
          </cell>
          <cell r="C7" t="str">
            <v>+18</v>
          </cell>
          <cell r="G7" t="str">
            <v>Châtillon le Duc</v>
          </cell>
          <cell r="H7" t="str">
            <v>Hérimoncourt</v>
          </cell>
          <cell r="I7" t="str">
            <v>Grandvillars</v>
          </cell>
          <cell r="J7" t="str">
            <v>Port Vaivre</v>
          </cell>
          <cell r="K7" t="str">
            <v>Dampierre</v>
          </cell>
        </row>
        <row r="8">
          <cell r="A8">
            <v>-21</v>
          </cell>
          <cell r="B8" t="str">
            <v>S</v>
          </cell>
          <cell r="C8" t="str">
            <v>+18</v>
          </cell>
          <cell r="G8" t="str">
            <v>Goux les Usiers</v>
          </cell>
          <cell r="H8" t="str">
            <v>L'Isle/Doubs</v>
          </cell>
          <cell r="I8" t="str">
            <v>Lacollonge</v>
          </cell>
          <cell r="J8" t="str">
            <v>Raddon Breuchotte</v>
          </cell>
          <cell r="K8" t="str">
            <v>Dole Foucherans</v>
          </cell>
        </row>
        <row r="9">
          <cell r="A9">
            <v>-20</v>
          </cell>
          <cell r="B9" t="str">
            <v>S</v>
          </cell>
          <cell r="C9" t="str">
            <v>+18</v>
          </cell>
          <cell r="G9" t="str">
            <v>Les Auxons</v>
          </cell>
          <cell r="H9" t="str">
            <v>Maîche</v>
          </cell>
          <cell r="I9" t="str">
            <v>Montbouton</v>
          </cell>
          <cell r="J9" t="str">
            <v>Saulx de Vesoul</v>
          </cell>
          <cell r="K9" t="str">
            <v>Esp. Lons</v>
          </cell>
        </row>
        <row r="10">
          <cell r="A10">
            <v>-19</v>
          </cell>
          <cell r="B10" t="str">
            <v>S</v>
          </cell>
          <cell r="C10" t="str">
            <v>+18</v>
          </cell>
          <cell r="G10" t="str">
            <v>Mamirolle</v>
          </cell>
          <cell r="H10" t="str">
            <v>Mandeure</v>
          </cell>
          <cell r="I10" t="str">
            <v>Réchésy</v>
          </cell>
          <cell r="J10" t="str">
            <v>Servance Mélisey</v>
          </cell>
          <cell r="K10" t="str">
            <v>Gevry</v>
          </cell>
        </row>
        <row r="11">
          <cell r="A11">
            <v>-18</v>
          </cell>
          <cell r="B11" t="str">
            <v>J3</v>
          </cell>
          <cell r="C11" t="str">
            <v>-18</v>
          </cell>
          <cell r="G11" t="str">
            <v>Montrond le Château</v>
          </cell>
          <cell r="H11" t="str">
            <v>Pont de Roide</v>
          </cell>
          <cell r="I11" t="str">
            <v>Valdoie</v>
          </cell>
          <cell r="J11" t="str">
            <v>Sornay</v>
          </cell>
          <cell r="K11" t="str">
            <v>Grand Lons</v>
          </cell>
        </row>
        <row r="12">
          <cell r="A12">
            <v>-17</v>
          </cell>
          <cell r="B12" t="str">
            <v>J2</v>
          </cell>
          <cell r="C12" t="str">
            <v>-18</v>
          </cell>
          <cell r="G12" t="str">
            <v>Morre La Vèze</v>
          </cell>
          <cell r="H12" t="str">
            <v>Seloncourt</v>
          </cell>
          <cell r="I12" t="str">
            <v>Vézelois</v>
          </cell>
          <cell r="J12" t="str">
            <v>St-Loup/Semouse</v>
          </cell>
          <cell r="K12" t="str">
            <v>Jura Morez</v>
          </cell>
        </row>
        <row r="13">
          <cell r="A13">
            <v>-16</v>
          </cell>
          <cell r="B13" t="str">
            <v>J1</v>
          </cell>
          <cell r="C13" t="str">
            <v>-18</v>
          </cell>
          <cell r="G13" t="str">
            <v>Morteau</v>
          </cell>
          <cell r="H13" t="str">
            <v>Sochaux</v>
          </cell>
          <cell r="J13" t="str">
            <v>Val St Eloi</v>
          </cell>
          <cell r="K13" t="str">
            <v>Longchaumois</v>
          </cell>
        </row>
        <row r="14">
          <cell r="A14">
            <v>-15</v>
          </cell>
          <cell r="B14" t="str">
            <v>C2</v>
          </cell>
          <cell r="C14" t="str">
            <v>-15</v>
          </cell>
          <cell r="G14" t="str">
            <v>Ornans</v>
          </cell>
          <cell r="H14" t="str">
            <v>Valentigney</v>
          </cell>
          <cell r="J14" t="str">
            <v>Vauvillers</v>
          </cell>
          <cell r="K14" t="str">
            <v>MJC Dole</v>
          </cell>
        </row>
        <row r="15">
          <cell r="A15">
            <v>-14</v>
          </cell>
          <cell r="B15" t="str">
            <v>C1</v>
          </cell>
          <cell r="C15" t="str">
            <v>-15</v>
          </cell>
          <cell r="G15" t="str">
            <v>Pelousey</v>
          </cell>
          <cell r="J15" t="str">
            <v>Champlitte</v>
          </cell>
          <cell r="K15" t="str">
            <v>Mont ss Vaudrey</v>
          </cell>
        </row>
        <row r="16">
          <cell r="A16">
            <v>-13</v>
          </cell>
          <cell r="B16" t="str">
            <v>M2</v>
          </cell>
          <cell r="C16" t="str">
            <v>-13</v>
          </cell>
          <cell r="G16" t="str">
            <v>Pontarlier</v>
          </cell>
          <cell r="K16" t="str">
            <v>Mouchard</v>
          </cell>
        </row>
        <row r="17">
          <cell r="A17">
            <v>-12</v>
          </cell>
          <cell r="B17" t="str">
            <v>M1</v>
          </cell>
          <cell r="C17" t="str">
            <v>-13</v>
          </cell>
          <cell r="G17" t="str">
            <v>Pouilley Français</v>
          </cell>
          <cell r="K17" t="str">
            <v>Vadans</v>
          </cell>
        </row>
        <row r="18">
          <cell r="A18">
            <v>-11</v>
          </cell>
          <cell r="B18" t="str">
            <v>B2</v>
          </cell>
          <cell r="C18" t="str">
            <v>-11</v>
          </cell>
          <cell r="G18" t="str">
            <v>PS Besançon</v>
          </cell>
          <cell r="K18" t="str">
            <v>Vercia</v>
          </cell>
        </row>
        <row r="19">
          <cell r="A19">
            <v>-10</v>
          </cell>
          <cell r="B19" t="str">
            <v>B1</v>
          </cell>
          <cell r="C19" t="str">
            <v>-11</v>
          </cell>
          <cell r="G19" t="str">
            <v>Roche lez Beaupré</v>
          </cell>
        </row>
        <row r="20">
          <cell r="A20">
            <v>-9</v>
          </cell>
          <cell r="B20" t="str">
            <v>P</v>
          </cell>
          <cell r="C20" t="str">
            <v>-9</v>
          </cell>
          <cell r="G20" t="str">
            <v>Saint Ferjeux</v>
          </cell>
        </row>
        <row r="21">
          <cell r="G21" t="str">
            <v>Saint Vit</v>
          </cell>
        </row>
        <row r="22">
          <cell r="G22" t="str">
            <v>Thise</v>
          </cell>
        </row>
        <row r="23">
          <cell r="A23" t="str">
            <v>Départemental (Criterium)</v>
          </cell>
          <cell r="G23" t="str">
            <v>Torpes Boussières</v>
          </cell>
        </row>
        <row r="24">
          <cell r="A24" t="str">
            <v>Départemental (Finales)</v>
          </cell>
          <cell r="G24" t="str">
            <v>Valdahon</v>
          </cell>
        </row>
        <row r="25">
          <cell r="A25" t="str">
            <v>Franche-Comté</v>
          </cell>
          <cell r="G25" t="str">
            <v>Pouilley les Vignes</v>
          </cell>
        </row>
        <row r="26">
          <cell r="G26" t="str">
            <v>Malcombe Marchaux</v>
          </cell>
        </row>
        <row r="27">
          <cell r="G27" t="str">
            <v>Montferrand</v>
          </cell>
        </row>
        <row r="28">
          <cell r="G28" t="str">
            <v>Orchamps Vennes</v>
          </cell>
        </row>
        <row r="29">
          <cell r="G29" t="str">
            <v>Frasne</v>
          </cell>
        </row>
        <row r="30">
          <cell r="G30" t="str">
            <v>Avoudrey</v>
          </cell>
        </row>
        <row r="31">
          <cell r="G31" t="str">
            <v>La Bousbotte</v>
          </cell>
        </row>
      </sheetData>
      <sheetData sheetId="14"/>
      <sheetData sheetId="15"/>
      <sheetData sheetId="16">
        <row r="1">
          <cell r="C1" t="str">
            <v>Licence</v>
          </cell>
        </row>
        <row r="2">
          <cell r="C2" t="str">
            <v>393609</v>
          </cell>
        </row>
        <row r="3">
          <cell r="C3" t="str">
            <v>394081</v>
          </cell>
        </row>
        <row r="4">
          <cell r="C4" t="str">
            <v>396765</v>
          </cell>
        </row>
        <row r="5">
          <cell r="C5" t="str">
            <v>707006</v>
          </cell>
        </row>
        <row r="6">
          <cell r="C6" t="str">
            <v>707041</v>
          </cell>
        </row>
        <row r="7">
          <cell r="C7" t="str">
            <v>707155</v>
          </cell>
        </row>
        <row r="8">
          <cell r="C8" t="str">
            <v>01188</v>
          </cell>
        </row>
        <row r="9">
          <cell r="C9" t="str">
            <v>0210457</v>
          </cell>
        </row>
        <row r="10">
          <cell r="C10" t="str">
            <v>2110359</v>
          </cell>
        </row>
        <row r="11">
          <cell r="C11" t="str">
            <v>212267</v>
          </cell>
        </row>
        <row r="12">
          <cell r="C12" t="str">
            <v>219094</v>
          </cell>
        </row>
        <row r="13">
          <cell r="C13" t="str">
            <v>2510842</v>
          </cell>
        </row>
        <row r="14">
          <cell r="C14" t="str">
            <v>2510851</v>
          </cell>
        </row>
        <row r="15">
          <cell r="C15" t="str">
            <v>2510930</v>
          </cell>
        </row>
        <row r="16">
          <cell r="C16" t="str">
            <v>2510964</v>
          </cell>
        </row>
        <row r="17">
          <cell r="C17" t="str">
            <v>2511151</v>
          </cell>
        </row>
        <row r="18">
          <cell r="C18" t="str">
            <v>2511546</v>
          </cell>
        </row>
        <row r="19">
          <cell r="C19" t="str">
            <v>2511731</v>
          </cell>
        </row>
        <row r="20">
          <cell r="C20" t="str">
            <v>2511751</v>
          </cell>
        </row>
        <row r="21">
          <cell r="C21" t="str">
            <v>2511816</v>
          </cell>
        </row>
        <row r="22">
          <cell r="C22" t="str">
            <v>2511881</v>
          </cell>
        </row>
        <row r="23">
          <cell r="C23" t="str">
            <v>2511903</v>
          </cell>
        </row>
        <row r="24">
          <cell r="C24" t="str">
            <v>2511905</v>
          </cell>
        </row>
        <row r="25">
          <cell r="C25" t="str">
            <v>2512202</v>
          </cell>
        </row>
        <row r="26">
          <cell r="C26" t="str">
            <v>2512244</v>
          </cell>
        </row>
        <row r="27">
          <cell r="C27" t="str">
            <v>2512289</v>
          </cell>
        </row>
        <row r="28">
          <cell r="C28" t="str">
            <v>2512598</v>
          </cell>
        </row>
        <row r="29">
          <cell r="C29" t="str">
            <v>2512616</v>
          </cell>
        </row>
        <row r="30">
          <cell r="C30" t="str">
            <v>2512822</v>
          </cell>
        </row>
        <row r="31">
          <cell r="C31" t="str">
            <v>2512823</v>
          </cell>
        </row>
        <row r="32">
          <cell r="C32" t="str">
            <v>2512852</v>
          </cell>
        </row>
        <row r="33">
          <cell r="C33" t="str">
            <v>2512953</v>
          </cell>
        </row>
        <row r="34">
          <cell r="C34" t="str">
            <v>2513082</v>
          </cell>
        </row>
        <row r="35">
          <cell r="C35" t="str">
            <v>2513096</v>
          </cell>
        </row>
        <row r="36">
          <cell r="C36" t="str">
            <v>2513133</v>
          </cell>
        </row>
        <row r="37">
          <cell r="C37" t="str">
            <v>2513162</v>
          </cell>
        </row>
        <row r="38">
          <cell r="C38" t="str">
            <v>2513210</v>
          </cell>
        </row>
        <row r="39">
          <cell r="C39" t="str">
            <v>2513230</v>
          </cell>
        </row>
        <row r="40">
          <cell r="C40" t="str">
            <v>2513237</v>
          </cell>
        </row>
        <row r="41">
          <cell r="C41" t="str">
            <v>2513240</v>
          </cell>
        </row>
        <row r="42">
          <cell r="C42" t="str">
            <v>2513241</v>
          </cell>
        </row>
        <row r="43">
          <cell r="C43" t="str">
            <v>2513369</v>
          </cell>
        </row>
        <row r="44">
          <cell r="C44" t="str">
            <v>2513514</v>
          </cell>
        </row>
        <row r="45">
          <cell r="C45" t="str">
            <v>2513528</v>
          </cell>
        </row>
        <row r="46">
          <cell r="C46" t="str">
            <v>2513571</v>
          </cell>
        </row>
        <row r="47">
          <cell r="C47" t="str">
            <v>2513689</v>
          </cell>
        </row>
        <row r="48">
          <cell r="C48" t="str">
            <v>2513807</v>
          </cell>
        </row>
        <row r="49">
          <cell r="C49" t="str">
            <v>2513848</v>
          </cell>
        </row>
        <row r="50">
          <cell r="C50" t="str">
            <v>2513914</v>
          </cell>
        </row>
        <row r="51">
          <cell r="C51" t="str">
            <v>2513942</v>
          </cell>
        </row>
        <row r="52">
          <cell r="C52" t="str">
            <v>2513963</v>
          </cell>
        </row>
        <row r="53">
          <cell r="C53" t="str">
            <v>2513967</v>
          </cell>
        </row>
        <row r="54">
          <cell r="C54" t="str">
            <v>2514004</v>
          </cell>
        </row>
        <row r="55">
          <cell r="C55" t="str">
            <v>2514212</v>
          </cell>
        </row>
        <row r="56">
          <cell r="C56" t="str">
            <v>2514236</v>
          </cell>
        </row>
        <row r="57">
          <cell r="C57" t="str">
            <v>2514245</v>
          </cell>
        </row>
        <row r="58">
          <cell r="C58" t="str">
            <v>2514356</v>
          </cell>
        </row>
        <row r="59">
          <cell r="C59" t="str">
            <v>2514387</v>
          </cell>
        </row>
        <row r="60">
          <cell r="C60" t="str">
            <v>2514390</v>
          </cell>
        </row>
        <row r="61">
          <cell r="C61" t="str">
            <v>2514393</v>
          </cell>
        </row>
        <row r="62">
          <cell r="C62" t="str">
            <v>2514399</v>
          </cell>
        </row>
        <row r="63">
          <cell r="C63" t="str">
            <v>2514442</v>
          </cell>
        </row>
        <row r="64">
          <cell r="C64" t="str">
            <v>2514476</v>
          </cell>
        </row>
        <row r="65">
          <cell r="C65" t="str">
            <v>2514481</v>
          </cell>
        </row>
        <row r="66">
          <cell r="C66" t="str">
            <v>2514520</v>
          </cell>
        </row>
        <row r="67">
          <cell r="C67" t="str">
            <v>2514530</v>
          </cell>
        </row>
        <row r="68">
          <cell r="C68" t="str">
            <v>2514547</v>
          </cell>
        </row>
        <row r="69">
          <cell r="C69" t="str">
            <v>2514569</v>
          </cell>
        </row>
        <row r="70">
          <cell r="C70" t="str">
            <v>2514613</v>
          </cell>
        </row>
        <row r="71">
          <cell r="C71" t="str">
            <v>2514623</v>
          </cell>
        </row>
        <row r="72">
          <cell r="C72" t="str">
            <v>2514635</v>
          </cell>
        </row>
        <row r="73">
          <cell r="C73" t="str">
            <v>2514642</v>
          </cell>
        </row>
        <row r="74">
          <cell r="C74" t="str">
            <v>2514658</v>
          </cell>
        </row>
        <row r="75">
          <cell r="C75" t="str">
            <v>2514659</v>
          </cell>
        </row>
        <row r="76">
          <cell r="C76" t="str">
            <v>2514671</v>
          </cell>
        </row>
        <row r="77">
          <cell r="C77" t="str">
            <v>2514781</v>
          </cell>
        </row>
        <row r="78">
          <cell r="C78" t="str">
            <v>2514817</v>
          </cell>
        </row>
        <row r="79">
          <cell r="C79" t="str">
            <v>2514862</v>
          </cell>
        </row>
        <row r="80">
          <cell r="C80" t="str">
            <v>2514890</v>
          </cell>
        </row>
        <row r="81">
          <cell r="C81" t="str">
            <v>2514934</v>
          </cell>
        </row>
        <row r="82">
          <cell r="C82" t="str">
            <v>2514935</v>
          </cell>
        </row>
        <row r="83">
          <cell r="C83" t="str">
            <v>2514941</v>
          </cell>
        </row>
        <row r="84">
          <cell r="C84" t="str">
            <v>2515010</v>
          </cell>
        </row>
        <row r="85">
          <cell r="C85" t="str">
            <v>2515049</v>
          </cell>
        </row>
        <row r="86">
          <cell r="C86" t="str">
            <v>2515050</v>
          </cell>
        </row>
        <row r="87">
          <cell r="C87" t="str">
            <v>2515065</v>
          </cell>
        </row>
        <row r="88">
          <cell r="C88" t="str">
            <v>2515090</v>
          </cell>
        </row>
        <row r="89">
          <cell r="C89" t="str">
            <v>2515093</v>
          </cell>
        </row>
        <row r="90">
          <cell r="C90" t="str">
            <v>2515109</v>
          </cell>
        </row>
        <row r="91">
          <cell r="C91" t="str">
            <v>2515134</v>
          </cell>
        </row>
        <row r="92">
          <cell r="C92" t="str">
            <v>2515142</v>
          </cell>
        </row>
        <row r="93">
          <cell r="C93" t="str">
            <v>2515151</v>
          </cell>
        </row>
        <row r="94">
          <cell r="C94" t="str">
            <v>2515178</v>
          </cell>
        </row>
        <row r="95">
          <cell r="C95" t="str">
            <v>2515186</v>
          </cell>
        </row>
        <row r="96">
          <cell r="C96" t="str">
            <v>2515205</v>
          </cell>
        </row>
        <row r="97">
          <cell r="C97" t="str">
            <v>2515256</v>
          </cell>
        </row>
        <row r="98">
          <cell r="C98" t="str">
            <v>2515281</v>
          </cell>
        </row>
        <row r="99">
          <cell r="C99" t="str">
            <v>2515308</v>
          </cell>
        </row>
        <row r="100">
          <cell r="C100" t="str">
            <v>2515324</v>
          </cell>
        </row>
        <row r="101">
          <cell r="C101" t="str">
            <v>2515356</v>
          </cell>
        </row>
        <row r="102">
          <cell r="C102" t="str">
            <v>2515403</v>
          </cell>
        </row>
        <row r="103">
          <cell r="C103" t="str">
            <v>2515410</v>
          </cell>
        </row>
        <row r="104">
          <cell r="C104" t="str">
            <v>2515413</v>
          </cell>
        </row>
        <row r="105">
          <cell r="C105" t="str">
            <v>2515418</v>
          </cell>
        </row>
        <row r="106">
          <cell r="C106" t="str">
            <v>2515420</v>
          </cell>
        </row>
        <row r="107">
          <cell r="C107" t="str">
            <v>2515421</v>
          </cell>
        </row>
        <row r="108">
          <cell r="C108" t="str">
            <v>2515432</v>
          </cell>
        </row>
        <row r="109">
          <cell r="C109" t="str">
            <v>2515433</v>
          </cell>
        </row>
        <row r="110">
          <cell r="C110" t="str">
            <v>2515451</v>
          </cell>
        </row>
        <row r="111">
          <cell r="C111" t="str">
            <v>2515453</v>
          </cell>
        </row>
        <row r="112">
          <cell r="C112" t="str">
            <v>2515457</v>
          </cell>
        </row>
        <row r="113">
          <cell r="C113" t="str">
            <v>2515470</v>
          </cell>
        </row>
        <row r="114">
          <cell r="C114" t="str">
            <v>2515472</v>
          </cell>
        </row>
        <row r="115">
          <cell r="C115" t="str">
            <v>2515473</v>
          </cell>
        </row>
        <row r="116">
          <cell r="C116" t="str">
            <v>2515496</v>
          </cell>
        </row>
        <row r="117">
          <cell r="C117" t="str">
            <v>2515501</v>
          </cell>
        </row>
        <row r="118">
          <cell r="C118" t="str">
            <v>2515519</v>
          </cell>
        </row>
        <row r="119">
          <cell r="C119" t="str">
            <v>2515533</v>
          </cell>
        </row>
        <row r="120">
          <cell r="C120" t="str">
            <v>2515541</v>
          </cell>
        </row>
        <row r="121">
          <cell r="C121" t="str">
            <v>2515613</v>
          </cell>
        </row>
        <row r="122">
          <cell r="C122" t="str">
            <v>2515628</v>
          </cell>
        </row>
        <row r="123">
          <cell r="C123" t="str">
            <v>2515633</v>
          </cell>
        </row>
        <row r="124">
          <cell r="C124" t="str">
            <v>2515640</v>
          </cell>
        </row>
        <row r="125">
          <cell r="C125" t="str">
            <v>2515685</v>
          </cell>
        </row>
        <row r="126">
          <cell r="C126" t="str">
            <v>2515716</v>
          </cell>
        </row>
        <row r="127">
          <cell r="C127" t="str">
            <v>2515746</v>
          </cell>
        </row>
        <row r="128">
          <cell r="C128" t="str">
            <v>2515747</v>
          </cell>
        </row>
        <row r="129">
          <cell r="C129" t="str">
            <v>2515755</v>
          </cell>
        </row>
        <row r="130">
          <cell r="C130" t="str">
            <v>2515766</v>
          </cell>
        </row>
        <row r="131">
          <cell r="C131" t="str">
            <v>2515772</v>
          </cell>
        </row>
        <row r="132">
          <cell r="C132" t="str">
            <v>2515799</v>
          </cell>
        </row>
        <row r="133">
          <cell r="C133" t="str">
            <v>2515807</v>
          </cell>
        </row>
        <row r="134">
          <cell r="C134" t="str">
            <v>2515812</v>
          </cell>
        </row>
        <row r="135">
          <cell r="C135" t="str">
            <v>2515820</v>
          </cell>
        </row>
        <row r="136">
          <cell r="C136" t="str">
            <v>2515865</v>
          </cell>
        </row>
        <row r="137">
          <cell r="C137" t="str">
            <v>2515898</v>
          </cell>
        </row>
        <row r="138">
          <cell r="C138" t="str">
            <v>2515912</v>
          </cell>
        </row>
        <row r="139">
          <cell r="C139" t="str">
            <v>2515955</v>
          </cell>
        </row>
        <row r="140">
          <cell r="C140" t="str">
            <v>2515957</v>
          </cell>
        </row>
        <row r="141">
          <cell r="C141" t="str">
            <v>2515972</v>
          </cell>
        </row>
        <row r="142">
          <cell r="C142" t="str">
            <v>2515989</v>
          </cell>
        </row>
        <row r="143">
          <cell r="C143" t="str">
            <v>2516000</v>
          </cell>
        </row>
        <row r="144">
          <cell r="C144" t="str">
            <v>2516008</v>
          </cell>
        </row>
        <row r="145">
          <cell r="C145" t="str">
            <v>2516037</v>
          </cell>
        </row>
        <row r="146">
          <cell r="C146" t="str">
            <v>2516042</v>
          </cell>
        </row>
        <row r="147">
          <cell r="C147" t="str">
            <v>2516043</v>
          </cell>
        </row>
        <row r="148">
          <cell r="C148" t="str">
            <v>2516051</v>
          </cell>
        </row>
        <row r="149">
          <cell r="C149" t="str">
            <v>2516053</v>
          </cell>
        </row>
        <row r="150">
          <cell r="C150" t="str">
            <v>2516065</v>
          </cell>
        </row>
        <row r="151">
          <cell r="C151" t="str">
            <v>2516069</v>
          </cell>
        </row>
        <row r="152">
          <cell r="C152" t="str">
            <v>2516082</v>
          </cell>
        </row>
        <row r="153">
          <cell r="C153" t="str">
            <v>2516084</v>
          </cell>
        </row>
        <row r="154">
          <cell r="C154" t="str">
            <v>2516085</v>
          </cell>
        </row>
        <row r="155">
          <cell r="C155" t="str">
            <v>2516086</v>
          </cell>
        </row>
        <row r="156">
          <cell r="C156" t="str">
            <v>2516090</v>
          </cell>
        </row>
        <row r="157">
          <cell r="C157" t="str">
            <v>2516097</v>
          </cell>
        </row>
        <row r="158">
          <cell r="C158" t="str">
            <v>2516109</v>
          </cell>
        </row>
        <row r="159">
          <cell r="C159" t="str">
            <v>2516114</v>
          </cell>
        </row>
        <row r="160">
          <cell r="C160" t="str">
            <v>2516115</v>
          </cell>
        </row>
        <row r="161">
          <cell r="C161" t="str">
            <v>2516116</v>
          </cell>
        </row>
        <row r="162">
          <cell r="C162" t="str">
            <v>2516118</v>
          </cell>
        </row>
        <row r="163">
          <cell r="C163" t="str">
            <v>2516119</v>
          </cell>
        </row>
        <row r="164">
          <cell r="C164" t="str">
            <v>2516124</v>
          </cell>
        </row>
        <row r="165">
          <cell r="C165" t="str">
            <v>2516126</v>
          </cell>
        </row>
        <row r="166">
          <cell r="C166" t="str">
            <v>2516129</v>
          </cell>
        </row>
        <row r="167">
          <cell r="C167" t="str">
            <v>2516136</v>
          </cell>
        </row>
        <row r="168">
          <cell r="C168" t="str">
            <v>2516143</v>
          </cell>
        </row>
        <row r="169">
          <cell r="C169" t="str">
            <v>2516164</v>
          </cell>
        </row>
        <row r="170">
          <cell r="C170" t="str">
            <v>2516165</v>
          </cell>
        </row>
        <row r="171">
          <cell r="C171" t="str">
            <v>2516166</v>
          </cell>
        </row>
        <row r="172">
          <cell r="C172" t="str">
            <v>2516167</v>
          </cell>
        </row>
        <row r="173">
          <cell r="C173" t="str">
            <v>2516199</v>
          </cell>
        </row>
        <row r="174">
          <cell r="C174" t="str">
            <v>2516226</v>
          </cell>
        </row>
        <row r="175">
          <cell r="C175" t="str">
            <v>2516246</v>
          </cell>
        </row>
        <row r="176">
          <cell r="C176" t="str">
            <v>2516258</v>
          </cell>
        </row>
        <row r="177">
          <cell r="C177" t="str">
            <v>2516259</v>
          </cell>
        </row>
        <row r="178">
          <cell r="C178" t="str">
            <v>2516267</v>
          </cell>
        </row>
        <row r="179">
          <cell r="C179" t="str">
            <v>2516279</v>
          </cell>
        </row>
        <row r="180">
          <cell r="C180" t="str">
            <v>2516282</v>
          </cell>
        </row>
        <row r="181">
          <cell r="C181" t="str">
            <v>2516283</v>
          </cell>
        </row>
        <row r="182">
          <cell r="C182" t="str">
            <v>2516286</v>
          </cell>
        </row>
        <row r="183">
          <cell r="C183" t="str">
            <v>2516287</v>
          </cell>
        </row>
        <row r="184">
          <cell r="C184" t="str">
            <v>2516288</v>
          </cell>
        </row>
        <row r="185">
          <cell r="C185" t="str">
            <v>2516293</v>
          </cell>
        </row>
        <row r="186">
          <cell r="C186" t="str">
            <v>2516302</v>
          </cell>
        </row>
        <row r="187">
          <cell r="C187" t="str">
            <v>2516303</v>
          </cell>
        </row>
        <row r="188">
          <cell r="C188" t="str">
            <v>2516304</v>
          </cell>
        </row>
        <row r="189">
          <cell r="C189" t="str">
            <v>2516305</v>
          </cell>
        </row>
        <row r="190">
          <cell r="C190" t="str">
            <v>2516308</v>
          </cell>
        </row>
        <row r="191">
          <cell r="C191" t="str">
            <v>2516310</v>
          </cell>
        </row>
        <row r="192">
          <cell r="C192" t="str">
            <v>2516312</v>
          </cell>
        </row>
        <row r="193">
          <cell r="C193" t="str">
            <v>2516321</v>
          </cell>
        </row>
        <row r="194">
          <cell r="C194" t="str">
            <v>2516327</v>
          </cell>
        </row>
        <row r="195">
          <cell r="C195" t="str">
            <v>2516356</v>
          </cell>
        </row>
        <row r="196">
          <cell r="C196" t="str">
            <v>2516362</v>
          </cell>
        </row>
        <row r="197">
          <cell r="C197" t="str">
            <v>2516363</v>
          </cell>
        </row>
        <row r="198">
          <cell r="C198" t="str">
            <v>2516364</v>
          </cell>
        </row>
        <row r="199">
          <cell r="C199" t="str">
            <v>2516366</v>
          </cell>
        </row>
        <row r="200">
          <cell r="C200" t="str">
            <v>2516367</v>
          </cell>
        </row>
        <row r="201">
          <cell r="C201" t="str">
            <v>2516369</v>
          </cell>
        </row>
        <row r="202">
          <cell r="C202" t="str">
            <v>2516373</v>
          </cell>
        </row>
        <row r="203">
          <cell r="C203" t="str">
            <v>2516374</v>
          </cell>
        </row>
        <row r="204">
          <cell r="C204" t="str">
            <v>2516384</v>
          </cell>
        </row>
        <row r="205">
          <cell r="C205" t="str">
            <v>2516385</v>
          </cell>
        </row>
        <row r="206">
          <cell r="C206" t="str">
            <v>2516386</v>
          </cell>
        </row>
        <row r="207">
          <cell r="C207" t="str">
            <v>2516389</v>
          </cell>
        </row>
        <row r="208">
          <cell r="C208" t="str">
            <v>2516390</v>
          </cell>
        </row>
        <row r="209">
          <cell r="C209" t="str">
            <v>2516392</v>
          </cell>
        </row>
        <row r="210">
          <cell r="C210" t="str">
            <v>2516399</v>
          </cell>
        </row>
        <row r="211">
          <cell r="C211" t="str">
            <v>2516402</v>
          </cell>
        </row>
        <row r="212">
          <cell r="C212" t="str">
            <v>2516407</v>
          </cell>
        </row>
        <row r="213">
          <cell r="C213" t="str">
            <v>2516409</v>
          </cell>
        </row>
        <row r="214">
          <cell r="C214" t="str">
            <v>2516410</v>
          </cell>
        </row>
        <row r="215">
          <cell r="C215" t="str">
            <v>2516414</v>
          </cell>
        </row>
        <row r="216">
          <cell r="C216" t="str">
            <v>2516423</v>
          </cell>
        </row>
        <row r="217">
          <cell r="C217" t="str">
            <v>2516434</v>
          </cell>
        </row>
        <row r="218">
          <cell r="C218" t="str">
            <v>2516437</v>
          </cell>
        </row>
        <row r="219">
          <cell r="C219" t="str">
            <v>2516446</v>
          </cell>
        </row>
        <row r="220">
          <cell r="C220" t="str">
            <v>2516447</v>
          </cell>
        </row>
        <row r="221">
          <cell r="C221" t="str">
            <v>2516452</v>
          </cell>
        </row>
        <row r="222">
          <cell r="C222" t="str">
            <v>2516453</v>
          </cell>
        </row>
        <row r="223">
          <cell r="C223" t="str">
            <v>2516454</v>
          </cell>
        </row>
        <row r="224">
          <cell r="C224" t="str">
            <v>2516455</v>
          </cell>
        </row>
        <row r="225">
          <cell r="C225" t="str">
            <v>2516457</v>
          </cell>
        </row>
        <row r="226">
          <cell r="C226" t="str">
            <v>2516458</v>
          </cell>
        </row>
        <row r="227">
          <cell r="C227" t="str">
            <v>2516470</v>
          </cell>
        </row>
        <row r="228">
          <cell r="C228" t="str">
            <v>2516475</v>
          </cell>
        </row>
        <row r="229">
          <cell r="C229" t="str">
            <v>2516476</v>
          </cell>
        </row>
        <row r="230">
          <cell r="C230" t="str">
            <v>2516479</v>
          </cell>
        </row>
        <row r="231">
          <cell r="C231" t="str">
            <v>2516480</v>
          </cell>
        </row>
        <row r="232">
          <cell r="C232" t="str">
            <v>2516484</v>
          </cell>
        </row>
        <row r="233">
          <cell r="C233" t="str">
            <v>2516487</v>
          </cell>
        </row>
        <row r="234">
          <cell r="C234" t="str">
            <v>2516489</v>
          </cell>
        </row>
        <row r="235">
          <cell r="C235" t="str">
            <v>2516490</v>
          </cell>
        </row>
        <row r="236">
          <cell r="C236" t="str">
            <v>2516491</v>
          </cell>
        </row>
        <row r="237">
          <cell r="C237" t="str">
            <v>2516492</v>
          </cell>
        </row>
        <row r="238">
          <cell r="C238" t="str">
            <v>2516495</v>
          </cell>
        </row>
        <row r="239">
          <cell r="C239" t="str">
            <v>2516499</v>
          </cell>
        </row>
        <row r="240">
          <cell r="C240" t="str">
            <v>2516500</v>
          </cell>
        </row>
        <row r="241">
          <cell r="C241" t="str">
            <v>2516501</v>
          </cell>
        </row>
        <row r="242">
          <cell r="C242" t="str">
            <v>2516502</v>
          </cell>
        </row>
        <row r="243">
          <cell r="C243" t="str">
            <v>2516509</v>
          </cell>
        </row>
        <row r="244">
          <cell r="C244" t="str">
            <v>2516515</v>
          </cell>
        </row>
        <row r="245">
          <cell r="C245" t="str">
            <v>2516517</v>
          </cell>
        </row>
        <row r="246">
          <cell r="C246" t="str">
            <v>2516518</v>
          </cell>
        </row>
        <row r="247">
          <cell r="C247" t="str">
            <v>2516532</v>
          </cell>
        </row>
        <row r="248">
          <cell r="C248" t="str">
            <v>2516533</v>
          </cell>
        </row>
        <row r="249">
          <cell r="C249" t="str">
            <v>2516534</v>
          </cell>
        </row>
        <row r="250">
          <cell r="C250" t="str">
            <v>2516538</v>
          </cell>
        </row>
        <row r="251">
          <cell r="C251" t="str">
            <v>2516546</v>
          </cell>
        </row>
        <row r="252">
          <cell r="C252" t="str">
            <v>2516553</v>
          </cell>
        </row>
        <row r="253">
          <cell r="C253" t="str">
            <v>2516580</v>
          </cell>
        </row>
        <row r="254">
          <cell r="C254" t="str">
            <v>2516593</v>
          </cell>
        </row>
        <row r="255">
          <cell r="C255" t="str">
            <v>2516596</v>
          </cell>
        </row>
        <row r="256">
          <cell r="C256" t="str">
            <v>2516606</v>
          </cell>
        </row>
        <row r="257">
          <cell r="C257" t="str">
            <v>2516608</v>
          </cell>
        </row>
        <row r="258">
          <cell r="C258" t="str">
            <v>2516620</v>
          </cell>
        </row>
        <row r="259">
          <cell r="C259" t="str">
            <v>2516625</v>
          </cell>
        </row>
        <row r="260">
          <cell r="C260" t="str">
            <v>2516646</v>
          </cell>
        </row>
        <row r="261">
          <cell r="C261" t="str">
            <v>2516669</v>
          </cell>
        </row>
        <row r="262">
          <cell r="C262" t="str">
            <v>2516673</v>
          </cell>
        </row>
        <row r="263">
          <cell r="C263" t="str">
            <v>2516674</v>
          </cell>
        </row>
        <row r="264">
          <cell r="C264" t="str">
            <v>2516693</v>
          </cell>
        </row>
        <row r="265">
          <cell r="C265" t="str">
            <v>2516697</v>
          </cell>
        </row>
        <row r="266">
          <cell r="C266" t="str">
            <v>2516705</v>
          </cell>
        </row>
        <row r="267">
          <cell r="C267" t="str">
            <v>2516722</v>
          </cell>
        </row>
        <row r="268">
          <cell r="C268" t="str">
            <v>2516733</v>
          </cell>
        </row>
        <row r="269">
          <cell r="C269" t="str">
            <v>2516739</v>
          </cell>
        </row>
        <row r="270">
          <cell r="C270" t="str">
            <v>2516744</v>
          </cell>
        </row>
        <row r="271">
          <cell r="C271" t="str">
            <v>2516745</v>
          </cell>
        </row>
        <row r="272">
          <cell r="C272" t="str">
            <v>2516746</v>
          </cell>
        </row>
        <row r="273">
          <cell r="C273" t="str">
            <v>2516755</v>
          </cell>
        </row>
        <row r="274">
          <cell r="C274" t="str">
            <v>2516761</v>
          </cell>
        </row>
        <row r="275">
          <cell r="C275" t="str">
            <v>2516763</v>
          </cell>
        </row>
        <row r="276">
          <cell r="C276" t="str">
            <v>2516767</v>
          </cell>
        </row>
        <row r="277">
          <cell r="C277" t="str">
            <v>2516768</v>
          </cell>
        </row>
        <row r="278">
          <cell r="C278" t="str">
            <v>2516769</v>
          </cell>
        </row>
        <row r="279">
          <cell r="C279" t="str">
            <v>2516770</v>
          </cell>
        </row>
        <row r="280">
          <cell r="C280" t="str">
            <v>2516771</v>
          </cell>
        </row>
        <row r="281">
          <cell r="C281" t="str">
            <v>2516772</v>
          </cell>
        </row>
        <row r="282">
          <cell r="C282" t="str">
            <v>2516773</v>
          </cell>
        </row>
        <row r="283">
          <cell r="C283" t="str">
            <v>2516775</v>
          </cell>
        </row>
        <row r="284">
          <cell r="C284" t="str">
            <v>2516776</v>
          </cell>
        </row>
        <row r="285">
          <cell r="C285" t="str">
            <v>2516777</v>
          </cell>
        </row>
        <row r="286">
          <cell r="C286" t="str">
            <v>2516778</v>
          </cell>
        </row>
        <row r="287">
          <cell r="C287" t="str">
            <v>2516780</v>
          </cell>
        </row>
        <row r="288">
          <cell r="C288" t="str">
            <v>2516781</v>
          </cell>
        </row>
        <row r="289">
          <cell r="C289" t="str">
            <v>2516782</v>
          </cell>
        </row>
        <row r="290">
          <cell r="C290" t="str">
            <v>2516783</v>
          </cell>
        </row>
        <row r="291">
          <cell r="C291" t="str">
            <v>2516788</v>
          </cell>
        </row>
        <row r="292">
          <cell r="C292" t="str">
            <v>2516789</v>
          </cell>
        </row>
        <row r="293">
          <cell r="C293" t="str">
            <v>2516791</v>
          </cell>
        </row>
        <row r="294">
          <cell r="C294" t="str">
            <v>2516807</v>
          </cell>
        </row>
        <row r="295">
          <cell r="C295" t="str">
            <v>2516808</v>
          </cell>
        </row>
        <row r="296">
          <cell r="C296" t="str">
            <v>2516809</v>
          </cell>
        </row>
        <row r="297">
          <cell r="C297" t="str">
            <v>2516811</v>
          </cell>
        </row>
        <row r="298">
          <cell r="C298" t="str">
            <v>2516812</v>
          </cell>
        </row>
        <row r="299">
          <cell r="C299" t="str">
            <v>2516817</v>
          </cell>
        </row>
        <row r="300">
          <cell r="C300" t="str">
            <v>2516818</v>
          </cell>
        </row>
        <row r="301">
          <cell r="C301" t="str">
            <v>2516823</v>
          </cell>
        </row>
        <row r="302">
          <cell r="C302" t="str">
            <v>2516831</v>
          </cell>
        </row>
        <row r="303">
          <cell r="C303" t="str">
            <v>2516832</v>
          </cell>
        </row>
        <row r="304">
          <cell r="C304" t="str">
            <v>2516833</v>
          </cell>
        </row>
        <row r="305">
          <cell r="C305" t="str">
            <v>2516837</v>
          </cell>
        </row>
        <row r="306">
          <cell r="C306" t="str">
            <v>2516838</v>
          </cell>
        </row>
        <row r="307">
          <cell r="C307" t="str">
            <v>2516842</v>
          </cell>
        </row>
        <row r="308">
          <cell r="C308" t="str">
            <v>2516864</v>
          </cell>
        </row>
        <row r="309">
          <cell r="C309" t="str">
            <v>2516865</v>
          </cell>
        </row>
        <row r="310">
          <cell r="C310" t="str">
            <v>2516866</v>
          </cell>
        </row>
        <row r="311">
          <cell r="C311" t="str">
            <v>2516872</v>
          </cell>
        </row>
        <row r="312">
          <cell r="C312" t="str">
            <v>2516876</v>
          </cell>
        </row>
        <row r="313">
          <cell r="C313" t="str">
            <v>2516878</v>
          </cell>
        </row>
        <row r="314">
          <cell r="C314" t="str">
            <v>2516885</v>
          </cell>
        </row>
        <row r="315">
          <cell r="C315" t="str">
            <v>2516913</v>
          </cell>
        </row>
        <row r="316">
          <cell r="C316" t="str">
            <v>2516915</v>
          </cell>
        </row>
        <row r="317">
          <cell r="C317" t="str">
            <v>2516938</v>
          </cell>
        </row>
        <row r="318">
          <cell r="C318" t="str">
            <v>2516951</v>
          </cell>
        </row>
        <row r="319">
          <cell r="C319" t="str">
            <v>2516983</v>
          </cell>
        </row>
        <row r="320">
          <cell r="C320" t="str">
            <v>2516995</v>
          </cell>
        </row>
        <row r="321">
          <cell r="C321" t="str">
            <v>2516997</v>
          </cell>
        </row>
        <row r="322">
          <cell r="C322" t="str">
            <v>2516998</v>
          </cell>
        </row>
        <row r="323">
          <cell r="C323" t="str">
            <v>2517049</v>
          </cell>
        </row>
        <row r="324">
          <cell r="C324" t="str">
            <v>253310</v>
          </cell>
        </row>
        <row r="325">
          <cell r="C325" t="str">
            <v>254154</v>
          </cell>
        </row>
        <row r="326">
          <cell r="C326" t="str">
            <v>254963</v>
          </cell>
        </row>
        <row r="327">
          <cell r="C327" t="str">
            <v>256918</v>
          </cell>
        </row>
        <row r="328">
          <cell r="C328" t="str">
            <v>257085</v>
          </cell>
        </row>
        <row r="329">
          <cell r="C329" t="str">
            <v>257399</v>
          </cell>
        </row>
        <row r="330">
          <cell r="C330" t="str">
            <v>257565</v>
          </cell>
        </row>
        <row r="331">
          <cell r="C331" t="str">
            <v>258492</v>
          </cell>
        </row>
        <row r="332">
          <cell r="C332" t="str">
            <v>258591</v>
          </cell>
        </row>
        <row r="333">
          <cell r="C333" t="str">
            <v>258763</v>
          </cell>
        </row>
        <row r="334">
          <cell r="C334" t="str">
            <v>25956</v>
          </cell>
        </row>
        <row r="335">
          <cell r="C335" t="str">
            <v>259778</v>
          </cell>
        </row>
        <row r="336">
          <cell r="C336" t="str">
            <v>259845</v>
          </cell>
        </row>
        <row r="337">
          <cell r="C337" t="str">
            <v>259865</v>
          </cell>
        </row>
        <row r="338">
          <cell r="C338" t="str">
            <v>259895</v>
          </cell>
        </row>
        <row r="339">
          <cell r="C339" t="str">
            <v>259910</v>
          </cell>
        </row>
        <row r="340">
          <cell r="C340" t="str">
            <v>2927372</v>
          </cell>
        </row>
        <row r="341">
          <cell r="C341" t="str">
            <v>305723</v>
          </cell>
        </row>
        <row r="342">
          <cell r="C342" t="str">
            <v>307295</v>
          </cell>
        </row>
        <row r="343">
          <cell r="C343" t="str">
            <v>3416670</v>
          </cell>
        </row>
        <row r="344">
          <cell r="C344" t="str">
            <v>365252</v>
          </cell>
        </row>
        <row r="345">
          <cell r="C345" t="str">
            <v>392696</v>
          </cell>
        </row>
        <row r="346">
          <cell r="C346" t="str">
            <v>392742</v>
          </cell>
        </row>
        <row r="347">
          <cell r="C347" t="str">
            <v>392788</v>
          </cell>
        </row>
        <row r="348">
          <cell r="C348" t="str">
            <v>393128</v>
          </cell>
        </row>
        <row r="349">
          <cell r="C349" t="str">
            <v>393575</v>
          </cell>
        </row>
        <row r="350">
          <cell r="C350" t="str">
            <v>393621</v>
          </cell>
        </row>
        <row r="351">
          <cell r="C351" t="str">
            <v>393759</v>
          </cell>
        </row>
        <row r="352">
          <cell r="C352" t="str">
            <v>393795</v>
          </cell>
        </row>
        <row r="353">
          <cell r="C353" t="str">
            <v>393819</v>
          </cell>
        </row>
        <row r="354">
          <cell r="C354" t="str">
            <v>393891</v>
          </cell>
        </row>
        <row r="355">
          <cell r="C355" t="str">
            <v>393944</v>
          </cell>
        </row>
        <row r="356">
          <cell r="C356" t="str">
            <v>393952</v>
          </cell>
        </row>
        <row r="357">
          <cell r="C357" t="str">
            <v>394010</v>
          </cell>
        </row>
        <row r="358">
          <cell r="C358" t="str">
            <v>394078</v>
          </cell>
        </row>
        <row r="359">
          <cell r="C359" t="str">
            <v>394521</v>
          </cell>
        </row>
        <row r="360">
          <cell r="C360" t="str">
            <v>394524</v>
          </cell>
        </row>
        <row r="361">
          <cell r="C361" t="str">
            <v>394684</v>
          </cell>
        </row>
        <row r="362">
          <cell r="C362" t="str">
            <v>394740</v>
          </cell>
        </row>
        <row r="363">
          <cell r="C363" t="str">
            <v>394954</v>
          </cell>
        </row>
        <row r="364">
          <cell r="C364" t="str">
            <v>394994</v>
          </cell>
        </row>
        <row r="365">
          <cell r="C365" t="str">
            <v>395167</v>
          </cell>
        </row>
        <row r="366">
          <cell r="C366" t="str">
            <v>395299</v>
          </cell>
        </row>
        <row r="367">
          <cell r="C367" t="str">
            <v>395477</v>
          </cell>
        </row>
        <row r="368">
          <cell r="C368" t="str">
            <v>395515</v>
          </cell>
        </row>
        <row r="369">
          <cell r="C369" t="str">
            <v>395578</v>
          </cell>
        </row>
        <row r="370">
          <cell r="C370" t="str">
            <v>395648</v>
          </cell>
        </row>
        <row r="371">
          <cell r="C371" t="str">
            <v>395741</v>
          </cell>
        </row>
        <row r="372">
          <cell r="C372" t="str">
            <v>395742</v>
          </cell>
        </row>
        <row r="373">
          <cell r="C373" t="str">
            <v>395746</v>
          </cell>
        </row>
        <row r="374">
          <cell r="C374" t="str">
            <v>395749</v>
          </cell>
        </row>
        <row r="375">
          <cell r="C375" t="str">
            <v>395756</v>
          </cell>
        </row>
        <row r="376">
          <cell r="C376" t="str">
            <v>395770</v>
          </cell>
        </row>
        <row r="377">
          <cell r="C377" t="str">
            <v>395788</v>
          </cell>
        </row>
        <row r="378">
          <cell r="C378" t="str">
            <v>395793</v>
          </cell>
        </row>
        <row r="379">
          <cell r="C379" t="str">
            <v>395801</v>
          </cell>
        </row>
        <row r="380">
          <cell r="C380" t="str">
            <v>395932</v>
          </cell>
        </row>
        <row r="381">
          <cell r="C381" t="str">
            <v>395933</v>
          </cell>
        </row>
        <row r="382">
          <cell r="C382" t="str">
            <v>395934</v>
          </cell>
        </row>
        <row r="383">
          <cell r="C383" t="str">
            <v>395956</v>
          </cell>
        </row>
        <row r="384">
          <cell r="C384" t="str">
            <v>395984</v>
          </cell>
        </row>
        <row r="385">
          <cell r="C385" t="str">
            <v>396044</v>
          </cell>
        </row>
        <row r="386">
          <cell r="C386" t="str">
            <v>396095</v>
          </cell>
        </row>
        <row r="387">
          <cell r="C387" t="str">
            <v>396102</v>
          </cell>
        </row>
        <row r="388">
          <cell r="C388" t="str">
            <v>396158</v>
          </cell>
        </row>
        <row r="389">
          <cell r="C389" t="str">
            <v>396166</v>
          </cell>
        </row>
        <row r="390">
          <cell r="C390" t="str">
            <v>396180</v>
          </cell>
        </row>
        <row r="391">
          <cell r="C391" t="str">
            <v>396181</v>
          </cell>
        </row>
        <row r="392">
          <cell r="C392" t="str">
            <v>396190</v>
          </cell>
        </row>
        <row r="393">
          <cell r="C393" t="str">
            <v>396193</v>
          </cell>
        </row>
        <row r="394">
          <cell r="C394" t="str">
            <v>396194</v>
          </cell>
        </row>
        <row r="395">
          <cell r="C395" t="str">
            <v>396222</v>
          </cell>
        </row>
        <row r="396">
          <cell r="C396" t="str">
            <v>396226</v>
          </cell>
        </row>
        <row r="397">
          <cell r="C397" t="str">
            <v>396230</v>
          </cell>
        </row>
        <row r="398">
          <cell r="C398" t="str">
            <v>396233</v>
          </cell>
        </row>
        <row r="399">
          <cell r="C399" t="str">
            <v>396274</v>
          </cell>
        </row>
        <row r="400">
          <cell r="C400" t="str">
            <v>396282</v>
          </cell>
        </row>
        <row r="401">
          <cell r="C401" t="str">
            <v>396283</v>
          </cell>
        </row>
        <row r="402">
          <cell r="C402" t="str">
            <v>396331</v>
          </cell>
        </row>
        <row r="403">
          <cell r="C403" t="str">
            <v>396451</v>
          </cell>
        </row>
        <row r="404">
          <cell r="C404" t="str">
            <v>396460</v>
          </cell>
        </row>
        <row r="405">
          <cell r="C405" t="str">
            <v>396466</v>
          </cell>
        </row>
        <row r="406">
          <cell r="C406" t="str">
            <v>396472</v>
          </cell>
        </row>
        <row r="407">
          <cell r="C407" t="str">
            <v>396496</v>
          </cell>
        </row>
        <row r="408">
          <cell r="C408" t="str">
            <v>396497</v>
          </cell>
        </row>
        <row r="409">
          <cell r="C409" t="str">
            <v>396504</v>
          </cell>
        </row>
        <row r="410">
          <cell r="C410" t="str">
            <v>396509</v>
          </cell>
        </row>
        <row r="411">
          <cell r="C411" t="str">
            <v>396516</v>
          </cell>
        </row>
        <row r="412">
          <cell r="C412" t="str">
            <v>396526</v>
          </cell>
        </row>
        <row r="413">
          <cell r="C413" t="str">
            <v>396553</v>
          </cell>
        </row>
        <row r="414">
          <cell r="C414" t="str">
            <v>396578</v>
          </cell>
        </row>
        <row r="415">
          <cell r="C415" t="str">
            <v>396579</v>
          </cell>
        </row>
        <row r="416">
          <cell r="C416" t="str">
            <v>396583</v>
          </cell>
        </row>
        <row r="417">
          <cell r="C417" t="str">
            <v>396599</v>
          </cell>
        </row>
        <row r="418">
          <cell r="C418" t="str">
            <v>396602</v>
          </cell>
        </row>
        <row r="419">
          <cell r="C419" t="str">
            <v>396609</v>
          </cell>
        </row>
        <row r="420">
          <cell r="C420" t="str">
            <v>396624</v>
          </cell>
        </row>
        <row r="421">
          <cell r="C421" t="str">
            <v>396638</v>
          </cell>
        </row>
        <row r="422">
          <cell r="C422" t="str">
            <v>396640</v>
          </cell>
        </row>
        <row r="423">
          <cell r="C423" t="str">
            <v>396641</v>
          </cell>
        </row>
        <row r="424">
          <cell r="C424" t="str">
            <v>396642</v>
          </cell>
        </row>
        <row r="425">
          <cell r="C425" t="str">
            <v>396650</v>
          </cell>
        </row>
        <row r="426">
          <cell r="C426" t="str">
            <v>396654</v>
          </cell>
        </row>
        <row r="427">
          <cell r="C427" t="str">
            <v>396655</v>
          </cell>
        </row>
        <row r="428">
          <cell r="C428" t="str">
            <v>396658</v>
          </cell>
        </row>
        <row r="429">
          <cell r="C429" t="str">
            <v>396659</v>
          </cell>
        </row>
        <row r="430">
          <cell r="C430" t="str">
            <v>396702</v>
          </cell>
        </row>
        <row r="431">
          <cell r="C431" t="str">
            <v>396713</v>
          </cell>
        </row>
        <row r="432">
          <cell r="C432" t="str">
            <v>396748</v>
          </cell>
        </row>
        <row r="433">
          <cell r="C433" t="str">
            <v>396762</v>
          </cell>
        </row>
        <row r="434">
          <cell r="C434" t="str">
            <v>396780</v>
          </cell>
        </row>
        <row r="435">
          <cell r="C435" t="str">
            <v>417588</v>
          </cell>
        </row>
        <row r="436">
          <cell r="C436" t="str">
            <v>517391</v>
          </cell>
        </row>
        <row r="437">
          <cell r="C437" t="str">
            <v>5420947</v>
          </cell>
        </row>
        <row r="438">
          <cell r="C438" t="str">
            <v>5612304</v>
          </cell>
        </row>
        <row r="439">
          <cell r="C439" t="str">
            <v>5615489</v>
          </cell>
        </row>
        <row r="440">
          <cell r="C440" t="str">
            <v>5967771</v>
          </cell>
        </row>
        <row r="441">
          <cell r="C441" t="str">
            <v>6943034</v>
          </cell>
        </row>
        <row r="442">
          <cell r="C442" t="str">
            <v>701436</v>
          </cell>
        </row>
        <row r="443">
          <cell r="C443" t="str">
            <v>702452</v>
          </cell>
        </row>
        <row r="444">
          <cell r="C444" t="str">
            <v>703072</v>
          </cell>
        </row>
        <row r="445">
          <cell r="C445" t="str">
            <v>703307</v>
          </cell>
        </row>
        <row r="446">
          <cell r="C446" t="str">
            <v>703554</v>
          </cell>
        </row>
        <row r="447">
          <cell r="C447" t="str">
            <v>703604</v>
          </cell>
        </row>
        <row r="448">
          <cell r="C448" t="str">
            <v>703915</v>
          </cell>
        </row>
        <row r="449">
          <cell r="C449" t="str">
            <v>703973</v>
          </cell>
        </row>
        <row r="450">
          <cell r="C450" t="str">
            <v>703988</v>
          </cell>
        </row>
        <row r="451">
          <cell r="C451" t="str">
            <v>704044</v>
          </cell>
        </row>
        <row r="452">
          <cell r="C452" t="str">
            <v>704123</v>
          </cell>
        </row>
        <row r="453">
          <cell r="C453" t="str">
            <v>704230</v>
          </cell>
        </row>
        <row r="454">
          <cell r="C454" t="str">
            <v>704322</v>
          </cell>
        </row>
        <row r="455">
          <cell r="C455" t="str">
            <v>704323</v>
          </cell>
        </row>
        <row r="456">
          <cell r="C456" t="str">
            <v>704448</v>
          </cell>
        </row>
        <row r="457">
          <cell r="C457" t="str">
            <v>704486</v>
          </cell>
        </row>
        <row r="458">
          <cell r="C458" t="str">
            <v>704545</v>
          </cell>
        </row>
        <row r="459">
          <cell r="C459" t="str">
            <v>704749</v>
          </cell>
        </row>
        <row r="460">
          <cell r="C460" t="str">
            <v>704785</v>
          </cell>
        </row>
        <row r="461">
          <cell r="C461" t="str">
            <v>704792</v>
          </cell>
        </row>
        <row r="462">
          <cell r="C462" t="str">
            <v>704804</v>
          </cell>
        </row>
        <row r="463">
          <cell r="C463" t="str">
            <v>704912</v>
          </cell>
        </row>
        <row r="464">
          <cell r="C464" t="str">
            <v>704913</v>
          </cell>
        </row>
        <row r="465">
          <cell r="C465" t="str">
            <v>705063</v>
          </cell>
        </row>
        <row r="466">
          <cell r="C466" t="str">
            <v>705076</v>
          </cell>
        </row>
        <row r="467">
          <cell r="C467" t="str">
            <v>705088</v>
          </cell>
        </row>
        <row r="468">
          <cell r="C468" t="str">
            <v>705141</v>
          </cell>
        </row>
        <row r="469">
          <cell r="C469" t="str">
            <v>705165</v>
          </cell>
        </row>
        <row r="470">
          <cell r="C470" t="str">
            <v>705498</v>
          </cell>
        </row>
        <row r="471">
          <cell r="C471" t="str">
            <v>705499</v>
          </cell>
        </row>
        <row r="472">
          <cell r="C472" t="str">
            <v>705501</v>
          </cell>
        </row>
        <row r="473">
          <cell r="C473" t="str">
            <v>705576</v>
          </cell>
        </row>
        <row r="474">
          <cell r="C474" t="str">
            <v>705584</v>
          </cell>
        </row>
        <row r="475">
          <cell r="C475" t="str">
            <v>706010</v>
          </cell>
        </row>
        <row r="476">
          <cell r="C476" t="str">
            <v>706034</v>
          </cell>
        </row>
        <row r="477">
          <cell r="C477" t="str">
            <v>706043</v>
          </cell>
        </row>
        <row r="478">
          <cell r="C478" t="str">
            <v>706352</v>
          </cell>
        </row>
        <row r="479">
          <cell r="C479" t="str">
            <v>706355</v>
          </cell>
        </row>
        <row r="480">
          <cell r="C480" t="str">
            <v>706423</v>
          </cell>
        </row>
        <row r="481">
          <cell r="C481" t="str">
            <v>706424</v>
          </cell>
        </row>
        <row r="482">
          <cell r="C482" t="str">
            <v>706427</v>
          </cell>
        </row>
        <row r="483">
          <cell r="C483" t="str">
            <v>706458</v>
          </cell>
        </row>
        <row r="484">
          <cell r="C484" t="str">
            <v>706467</v>
          </cell>
        </row>
        <row r="485">
          <cell r="C485" t="str">
            <v>706480</v>
          </cell>
        </row>
        <row r="486">
          <cell r="C486" t="str">
            <v>706495</v>
          </cell>
        </row>
        <row r="487">
          <cell r="C487" t="str">
            <v>706519</v>
          </cell>
        </row>
        <row r="488">
          <cell r="C488" t="str">
            <v>706533</v>
          </cell>
        </row>
        <row r="489">
          <cell r="C489" t="str">
            <v>706583</v>
          </cell>
        </row>
        <row r="490">
          <cell r="C490" t="str">
            <v>706595</v>
          </cell>
        </row>
        <row r="491">
          <cell r="C491" t="str">
            <v>706598</v>
          </cell>
        </row>
        <row r="492">
          <cell r="C492" t="str">
            <v>706600</v>
          </cell>
        </row>
        <row r="493">
          <cell r="C493" t="str">
            <v>706616</v>
          </cell>
        </row>
        <row r="494">
          <cell r="C494" t="str">
            <v>706627</v>
          </cell>
        </row>
        <row r="495">
          <cell r="C495" t="str">
            <v>706676</v>
          </cell>
        </row>
        <row r="496">
          <cell r="C496" t="str">
            <v>706685</v>
          </cell>
        </row>
        <row r="497">
          <cell r="C497" t="str">
            <v>706695</v>
          </cell>
        </row>
        <row r="498">
          <cell r="C498" t="str">
            <v>706704</v>
          </cell>
        </row>
        <row r="499">
          <cell r="C499" t="str">
            <v>706723</v>
          </cell>
        </row>
        <row r="500">
          <cell r="C500" t="str">
            <v>706732</v>
          </cell>
        </row>
        <row r="501">
          <cell r="C501" t="str">
            <v>706733</v>
          </cell>
        </row>
        <row r="502">
          <cell r="C502" t="str">
            <v>706740</v>
          </cell>
        </row>
        <row r="503">
          <cell r="C503" t="str">
            <v>706757</v>
          </cell>
        </row>
        <row r="504">
          <cell r="C504" t="str">
            <v>706760</v>
          </cell>
        </row>
        <row r="505">
          <cell r="C505" t="str">
            <v>706770</v>
          </cell>
        </row>
        <row r="506">
          <cell r="C506" t="str">
            <v>706784</v>
          </cell>
        </row>
        <row r="507">
          <cell r="C507" t="str">
            <v>706795</v>
          </cell>
        </row>
        <row r="508">
          <cell r="C508" t="str">
            <v>706858</v>
          </cell>
        </row>
        <row r="509">
          <cell r="C509" t="str">
            <v>706885</v>
          </cell>
        </row>
        <row r="510">
          <cell r="C510" t="str">
            <v>706886</v>
          </cell>
        </row>
        <row r="511">
          <cell r="C511" t="str">
            <v>706906</v>
          </cell>
        </row>
        <row r="512">
          <cell r="C512" t="str">
            <v>706911</v>
          </cell>
        </row>
        <row r="513">
          <cell r="C513" t="str">
            <v>706919</v>
          </cell>
        </row>
        <row r="514">
          <cell r="C514" t="str">
            <v>706921</v>
          </cell>
        </row>
        <row r="515">
          <cell r="C515" t="str">
            <v>706922</v>
          </cell>
        </row>
        <row r="516">
          <cell r="C516" t="str">
            <v>706923</v>
          </cell>
        </row>
        <row r="517">
          <cell r="C517" t="str">
            <v>706945</v>
          </cell>
        </row>
        <row r="518">
          <cell r="C518" t="str">
            <v>706946</v>
          </cell>
        </row>
        <row r="519">
          <cell r="C519" t="str">
            <v>706947</v>
          </cell>
        </row>
        <row r="520">
          <cell r="C520" t="str">
            <v>706949</v>
          </cell>
        </row>
        <row r="521">
          <cell r="C521" t="str">
            <v>706979</v>
          </cell>
        </row>
        <row r="522">
          <cell r="C522" t="str">
            <v>706998</v>
          </cell>
        </row>
        <row r="523">
          <cell r="C523" t="str">
            <v>707009</v>
          </cell>
        </row>
        <row r="524">
          <cell r="C524" t="str">
            <v>707015</v>
          </cell>
        </row>
        <row r="525">
          <cell r="C525" t="str">
            <v>707024</v>
          </cell>
        </row>
        <row r="526">
          <cell r="C526" t="str">
            <v>707025</v>
          </cell>
        </row>
        <row r="527">
          <cell r="C527" t="str">
            <v>707027</v>
          </cell>
        </row>
        <row r="528">
          <cell r="C528" t="str">
            <v>707028</v>
          </cell>
        </row>
        <row r="529">
          <cell r="C529" t="str">
            <v>707037</v>
          </cell>
        </row>
        <row r="530">
          <cell r="C530" t="str">
            <v>707047</v>
          </cell>
        </row>
        <row r="531">
          <cell r="C531" t="str">
            <v>707056</v>
          </cell>
        </row>
        <row r="532">
          <cell r="C532" t="str">
            <v>707067</v>
          </cell>
        </row>
        <row r="533">
          <cell r="C533" t="str">
            <v>707113</v>
          </cell>
        </row>
        <row r="534">
          <cell r="C534" t="str">
            <v>7097</v>
          </cell>
        </row>
        <row r="535">
          <cell r="C535" t="str">
            <v>714941</v>
          </cell>
        </row>
        <row r="536">
          <cell r="C536" t="str">
            <v>734239</v>
          </cell>
        </row>
        <row r="537">
          <cell r="C537" t="str">
            <v>7635782</v>
          </cell>
        </row>
        <row r="538">
          <cell r="C538" t="str">
            <v>7713243</v>
          </cell>
        </row>
        <row r="539">
          <cell r="C539" t="str">
            <v>7714655</v>
          </cell>
        </row>
        <row r="540">
          <cell r="C540" t="str">
            <v>7815470</v>
          </cell>
        </row>
        <row r="541">
          <cell r="C541" t="str">
            <v>837916</v>
          </cell>
        </row>
        <row r="542">
          <cell r="C542" t="str">
            <v>887656</v>
          </cell>
        </row>
        <row r="543">
          <cell r="C543" t="str">
            <v>901530</v>
          </cell>
        </row>
        <row r="544">
          <cell r="C544" t="str">
            <v>901707</v>
          </cell>
        </row>
        <row r="545">
          <cell r="C545" t="str">
            <v>902627</v>
          </cell>
        </row>
        <row r="546">
          <cell r="C546" t="str">
            <v>902844</v>
          </cell>
        </row>
        <row r="547">
          <cell r="C547" t="str">
            <v>903190</v>
          </cell>
        </row>
        <row r="548">
          <cell r="C548" t="str">
            <v>903614</v>
          </cell>
        </row>
        <row r="549">
          <cell r="C549" t="str">
            <v>903900</v>
          </cell>
        </row>
        <row r="550">
          <cell r="C550" t="str">
            <v>904026</v>
          </cell>
        </row>
        <row r="551">
          <cell r="C551" t="str">
            <v>904045</v>
          </cell>
        </row>
        <row r="552">
          <cell r="C552" t="str">
            <v>904048</v>
          </cell>
        </row>
        <row r="553">
          <cell r="C553" t="str">
            <v>904095</v>
          </cell>
        </row>
        <row r="554">
          <cell r="C554" t="str">
            <v>904128</v>
          </cell>
        </row>
        <row r="555">
          <cell r="C555" t="str">
            <v>904138</v>
          </cell>
        </row>
        <row r="556">
          <cell r="C556" t="str">
            <v>904374</v>
          </cell>
        </row>
        <row r="557">
          <cell r="C557" t="str">
            <v>904393</v>
          </cell>
        </row>
        <row r="558">
          <cell r="C558" t="str">
            <v>904519</v>
          </cell>
        </row>
        <row r="559">
          <cell r="C559" t="str">
            <v>904539</v>
          </cell>
        </row>
        <row r="560">
          <cell r="C560" t="str">
            <v>904542</v>
          </cell>
        </row>
        <row r="561">
          <cell r="C561" t="str">
            <v>904563</v>
          </cell>
        </row>
        <row r="562">
          <cell r="C562" t="str">
            <v>904679</v>
          </cell>
        </row>
        <row r="563">
          <cell r="C563" t="str">
            <v>904694</v>
          </cell>
        </row>
        <row r="564">
          <cell r="C564" t="str">
            <v>904714</v>
          </cell>
        </row>
        <row r="565">
          <cell r="C565" t="str">
            <v>904716</v>
          </cell>
        </row>
        <row r="566">
          <cell r="C566" t="str">
            <v>904731</v>
          </cell>
        </row>
        <row r="567">
          <cell r="C567" t="str">
            <v>904768</v>
          </cell>
        </row>
        <row r="568">
          <cell r="C568" t="str">
            <v>904808</v>
          </cell>
        </row>
        <row r="569">
          <cell r="C569" t="str">
            <v>904874</v>
          </cell>
        </row>
        <row r="570">
          <cell r="C570" t="str">
            <v>904879</v>
          </cell>
        </row>
        <row r="571">
          <cell r="C571" t="str">
            <v>904949</v>
          </cell>
        </row>
        <row r="572">
          <cell r="C572" t="str">
            <v>904955</v>
          </cell>
        </row>
        <row r="573">
          <cell r="C573" t="str">
            <v>904959</v>
          </cell>
        </row>
        <row r="574">
          <cell r="C574" t="str">
            <v>904971</v>
          </cell>
        </row>
        <row r="575">
          <cell r="C575" t="str">
            <v>904998</v>
          </cell>
        </row>
        <row r="576">
          <cell r="C576" t="str">
            <v>905026</v>
          </cell>
        </row>
        <row r="577">
          <cell r="C577" t="str">
            <v>905066</v>
          </cell>
        </row>
        <row r="578">
          <cell r="C578" t="str">
            <v>905080</v>
          </cell>
        </row>
        <row r="579">
          <cell r="C579" t="str">
            <v>905083</v>
          </cell>
        </row>
        <row r="580">
          <cell r="C580" t="str">
            <v>905094</v>
          </cell>
        </row>
        <row r="581">
          <cell r="C581" t="str">
            <v>905220</v>
          </cell>
        </row>
        <row r="582">
          <cell r="C582" t="str">
            <v>905246</v>
          </cell>
        </row>
        <row r="583">
          <cell r="C583" t="str">
            <v>905253</v>
          </cell>
        </row>
        <row r="584">
          <cell r="C584" t="str">
            <v>905254</v>
          </cell>
        </row>
        <row r="585">
          <cell r="C585" t="str">
            <v>905269</v>
          </cell>
        </row>
        <row r="586">
          <cell r="C586" t="str">
            <v>905316</v>
          </cell>
        </row>
        <row r="587">
          <cell r="C587" t="str">
            <v>905318</v>
          </cell>
        </row>
        <row r="588">
          <cell r="C588" t="str">
            <v>905363</v>
          </cell>
        </row>
        <row r="589">
          <cell r="C589" t="str">
            <v>905409</v>
          </cell>
        </row>
        <row r="590">
          <cell r="C590" t="str">
            <v>905484</v>
          </cell>
        </row>
        <row r="591">
          <cell r="C591" t="str">
            <v>905542</v>
          </cell>
        </row>
        <row r="592">
          <cell r="C592" t="str">
            <v>905544</v>
          </cell>
        </row>
        <row r="593">
          <cell r="C593" t="str">
            <v>905556</v>
          </cell>
        </row>
        <row r="594">
          <cell r="C594" t="str">
            <v>905566</v>
          </cell>
        </row>
        <row r="595">
          <cell r="C595" t="str">
            <v>905567</v>
          </cell>
        </row>
        <row r="596">
          <cell r="C596" t="str">
            <v>905572</v>
          </cell>
        </row>
        <row r="597">
          <cell r="C597" t="str">
            <v>905575</v>
          </cell>
        </row>
        <row r="598">
          <cell r="C598" t="str">
            <v>905630</v>
          </cell>
        </row>
        <row r="599">
          <cell r="C599" t="str">
            <v>905633</v>
          </cell>
        </row>
        <row r="600">
          <cell r="C600" t="str">
            <v>905653</v>
          </cell>
        </row>
        <row r="601">
          <cell r="C601" t="str">
            <v>905661</v>
          </cell>
        </row>
        <row r="602">
          <cell r="C602" t="str">
            <v>905709</v>
          </cell>
        </row>
        <row r="603">
          <cell r="C603" t="str">
            <v>90757</v>
          </cell>
        </row>
        <row r="604">
          <cell r="C604" t="str">
            <v>9411990</v>
          </cell>
        </row>
        <row r="605">
          <cell r="C605" t="str">
            <v>9A980</v>
          </cell>
        </row>
      </sheetData>
      <sheetData sheetId="17"/>
      <sheetData sheetId="18">
        <row r="1">
          <cell r="C1" t="str">
            <v>Licence</v>
          </cell>
        </row>
        <row r="2">
          <cell r="C2" t="str">
            <v>905571</v>
          </cell>
        </row>
        <row r="3">
          <cell r="C3" t="str">
            <v>0111914</v>
          </cell>
        </row>
        <row r="4">
          <cell r="C4" t="str">
            <v>2110239</v>
          </cell>
        </row>
        <row r="5">
          <cell r="C5" t="str">
            <v>218030</v>
          </cell>
        </row>
        <row r="6">
          <cell r="C6" t="str">
            <v>2511609</v>
          </cell>
        </row>
        <row r="7">
          <cell r="C7" t="str">
            <v>2513924</v>
          </cell>
        </row>
        <row r="8">
          <cell r="C8" t="str">
            <v>2514936</v>
          </cell>
        </row>
        <row r="9">
          <cell r="C9" t="str">
            <v>2515146</v>
          </cell>
        </row>
        <row r="10">
          <cell r="C10" t="str">
            <v>2515518</v>
          </cell>
        </row>
        <row r="11">
          <cell r="C11" t="str">
            <v>2515714</v>
          </cell>
        </row>
        <row r="12">
          <cell r="C12" t="str">
            <v>2515735</v>
          </cell>
        </row>
        <row r="13">
          <cell r="C13" t="str">
            <v>2515819</v>
          </cell>
        </row>
        <row r="14">
          <cell r="C14" t="str">
            <v>2515831</v>
          </cell>
        </row>
        <row r="15">
          <cell r="C15" t="str">
            <v>2515861</v>
          </cell>
        </row>
        <row r="16">
          <cell r="C16" t="str">
            <v>2516173</v>
          </cell>
        </row>
        <row r="17">
          <cell r="C17" t="str">
            <v>2516176</v>
          </cell>
        </row>
        <row r="18">
          <cell r="C18" t="str">
            <v>2516177</v>
          </cell>
        </row>
        <row r="19">
          <cell r="C19" t="str">
            <v>2516250</v>
          </cell>
        </row>
        <row r="20">
          <cell r="C20" t="str">
            <v>2516299</v>
          </cell>
        </row>
        <row r="21">
          <cell r="C21" t="str">
            <v>2516324</v>
          </cell>
        </row>
        <row r="22">
          <cell r="C22" t="str">
            <v>2516391</v>
          </cell>
        </row>
        <row r="23">
          <cell r="C23" t="str">
            <v>2516526</v>
          </cell>
        </row>
        <row r="24">
          <cell r="C24" t="str">
            <v>2516574</v>
          </cell>
        </row>
        <row r="25">
          <cell r="C25" t="str">
            <v>2516730</v>
          </cell>
        </row>
        <row r="26">
          <cell r="C26" t="str">
            <v>2516740</v>
          </cell>
        </row>
        <row r="27">
          <cell r="C27" t="str">
            <v>2516765</v>
          </cell>
        </row>
        <row r="28">
          <cell r="C28" t="str">
            <v>2516779</v>
          </cell>
        </row>
        <row r="29">
          <cell r="C29" t="str">
            <v>2516799</v>
          </cell>
        </row>
        <row r="30">
          <cell r="C30" t="str">
            <v>2516929</v>
          </cell>
        </row>
        <row r="31">
          <cell r="C31" t="str">
            <v>394723</v>
          </cell>
        </row>
        <row r="32">
          <cell r="C32" t="str">
            <v>395255</v>
          </cell>
        </row>
        <row r="33">
          <cell r="C33" t="str">
            <v>395279</v>
          </cell>
        </row>
        <row r="34">
          <cell r="C34" t="str">
            <v>395326</v>
          </cell>
        </row>
        <row r="35">
          <cell r="C35" t="str">
            <v>395580</v>
          </cell>
        </row>
        <row r="36">
          <cell r="C36" t="str">
            <v>395725</v>
          </cell>
        </row>
        <row r="37">
          <cell r="C37" t="str">
            <v>395726</v>
          </cell>
        </row>
        <row r="38">
          <cell r="C38" t="str">
            <v>395931</v>
          </cell>
        </row>
        <row r="39">
          <cell r="C39" t="str">
            <v>396207</v>
          </cell>
        </row>
        <row r="40">
          <cell r="C40" t="str">
            <v>396281</v>
          </cell>
        </row>
        <row r="41">
          <cell r="C41" t="str">
            <v>396371</v>
          </cell>
        </row>
        <row r="42">
          <cell r="C42" t="str">
            <v>396482</v>
          </cell>
        </row>
        <row r="43">
          <cell r="C43" t="str">
            <v>396552</v>
          </cell>
        </row>
        <row r="44">
          <cell r="C44" t="str">
            <v>396554</v>
          </cell>
        </row>
        <row r="45">
          <cell r="C45" t="str">
            <v>396580</v>
          </cell>
        </row>
        <row r="46">
          <cell r="C46" t="str">
            <v>396598</v>
          </cell>
        </row>
        <row r="47">
          <cell r="C47" t="str">
            <v>704988</v>
          </cell>
        </row>
        <row r="48">
          <cell r="C48" t="str">
            <v>705066</v>
          </cell>
        </row>
        <row r="49">
          <cell r="C49" t="str">
            <v>706113</v>
          </cell>
        </row>
        <row r="50">
          <cell r="C50" t="str">
            <v>706115</v>
          </cell>
        </row>
        <row r="51">
          <cell r="C51" t="str">
            <v>706593</v>
          </cell>
        </row>
        <row r="52">
          <cell r="C52" t="str">
            <v>706594</v>
          </cell>
        </row>
        <row r="53">
          <cell r="C53" t="str">
            <v>706726</v>
          </cell>
        </row>
        <row r="54">
          <cell r="C54" t="str">
            <v>706727</v>
          </cell>
        </row>
        <row r="55">
          <cell r="C55" t="str">
            <v>706849</v>
          </cell>
        </row>
        <row r="56">
          <cell r="C56" t="str">
            <v>706887</v>
          </cell>
        </row>
        <row r="57">
          <cell r="C57" t="str">
            <v>707004</v>
          </cell>
        </row>
        <row r="58">
          <cell r="C58" t="str">
            <v>707122</v>
          </cell>
        </row>
        <row r="59">
          <cell r="C59" t="str">
            <v>903120</v>
          </cell>
        </row>
        <row r="60">
          <cell r="C60" t="str">
            <v>903132</v>
          </cell>
        </row>
        <row r="61">
          <cell r="C61" t="str">
            <v>904537</v>
          </cell>
        </row>
        <row r="62">
          <cell r="C62" t="str">
            <v>904696</v>
          </cell>
        </row>
        <row r="63">
          <cell r="C63" t="str">
            <v>904743</v>
          </cell>
        </row>
        <row r="64">
          <cell r="C64" t="str">
            <v>904800</v>
          </cell>
        </row>
        <row r="65">
          <cell r="C65" t="str">
            <v>904898</v>
          </cell>
        </row>
        <row r="66">
          <cell r="C66" t="str">
            <v>905413</v>
          </cell>
        </row>
        <row r="67">
          <cell r="C67" t="str">
            <v>905570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1"/>
  <sheetViews>
    <sheetView tabSelected="1" topLeftCell="A13" workbookViewId="0">
      <selection activeCell="AL23" sqref="AL23"/>
    </sheetView>
  </sheetViews>
  <sheetFormatPr baseColWidth="10" defaultRowHeight="16.5" x14ac:dyDescent="0.35"/>
  <cols>
    <col min="1" max="1" width="4.42578125" style="1" customWidth="1"/>
    <col min="2" max="2" width="13.140625" style="2" customWidth="1"/>
    <col min="3" max="3" width="19.42578125" style="3" customWidth="1"/>
    <col min="4" max="4" width="9" style="4" customWidth="1"/>
    <col min="5" max="5" width="18" style="5" customWidth="1"/>
    <col min="6" max="6" width="5.5703125" style="3" customWidth="1"/>
    <col min="7" max="7" width="13.7109375" style="1" hidden="1" customWidth="1"/>
    <col min="8" max="8" width="18.5703125" style="5" hidden="1" customWidth="1"/>
    <col min="9" max="9" width="4.42578125" style="6" customWidth="1"/>
    <col min="10" max="10" width="4.28515625" style="7" customWidth="1"/>
    <col min="11" max="11" width="5.28515625" style="2" customWidth="1"/>
    <col min="12" max="12" width="5.140625" style="2" hidden="1" customWidth="1"/>
    <col min="13" max="13" width="4.7109375" style="6" hidden="1" customWidth="1"/>
    <col min="14" max="14" width="4.7109375" style="2" hidden="1" customWidth="1"/>
    <col min="15" max="15" width="5.28515625" style="2" hidden="1" customWidth="1"/>
    <col min="16" max="16" width="11" style="2" customWidth="1"/>
    <col min="17" max="17" width="5.140625" style="2" hidden="1" customWidth="1"/>
    <col min="18" max="18" width="4.7109375" style="6" hidden="1" customWidth="1"/>
    <col min="19" max="19" width="4.7109375" style="2" hidden="1" customWidth="1"/>
    <col min="20" max="25" width="5.28515625" style="2" hidden="1" customWidth="1"/>
    <col min="26" max="26" width="8.5703125" style="2" hidden="1" customWidth="1"/>
    <col min="27" max="27" width="7.7109375" style="1" hidden="1" customWidth="1"/>
    <col min="28" max="28" width="18.28515625" style="8" customWidth="1"/>
    <col min="29" max="29" width="11.42578125" style="8"/>
    <col min="30" max="30" width="0" style="8" hidden="1" customWidth="1"/>
    <col min="31" max="48" width="11.42578125" style="8"/>
    <col min="49" max="16384" width="11.42578125" style="2"/>
  </cols>
  <sheetData>
    <row r="1" spans="1:48" ht="17.25" thickBot="1" x14ac:dyDescent="0.4"/>
    <row r="2" spans="1:48" x14ac:dyDescent="0.35">
      <c r="C2" s="9" t="s">
        <v>0</v>
      </c>
      <c r="E2" s="10" t="s">
        <v>1</v>
      </c>
    </row>
    <row r="3" spans="1:48" ht="17.25" thickBot="1" x14ac:dyDescent="0.4">
      <c r="E3" s="11" t="s">
        <v>2</v>
      </c>
    </row>
    <row r="6" spans="1:48" s="23" customFormat="1" x14ac:dyDescent="0.35">
      <c r="A6" s="12"/>
      <c r="B6" s="13" t="s">
        <v>3</v>
      </c>
      <c r="C6" s="14" t="s">
        <v>4</v>
      </c>
      <c r="D6" s="15" t="s">
        <v>5</v>
      </c>
      <c r="E6" s="16" t="s">
        <v>6</v>
      </c>
      <c r="F6" s="14" t="s">
        <v>7</v>
      </c>
      <c r="G6" s="14" t="s">
        <v>8</v>
      </c>
      <c r="H6" s="16" t="s">
        <v>9</v>
      </c>
      <c r="I6" s="14" t="s">
        <v>10</v>
      </c>
      <c r="J6" s="14" t="s">
        <v>11</v>
      </c>
      <c r="K6" s="14" t="s">
        <v>12</v>
      </c>
      <c r="L6" s="13" t="s">
        <v>13</v>
      </c>
      <c r="M6" s="14" t="s">
        <v>14</v>
      </c>
      <c r="N6" s="17" t="s">
        <v>15</v>
      </c>
      <c r="O6" s="17" t="s">
        <v>16</v>
      </c>
      <c r="P6" s="14" t="s">
        <v>17</v>
      </c>
      <c r="Q6" s="18" t="s">
        <v>18</v>
      </c>
      <c r="R6" s="19" t="s">
        <v>19</v>
      </c>
      <c r="S6" s="20" t="s">
        <v>20</v>
      </c>
      <c r="T6" s="21" t="s">
        <v>21</v>
      </c>
      <c r="U6" s="21" t="s">
        <v>22</v>
      </c>
      <c r="V6" s="21"/>
      <c r="W6" s="21"/>
      <c r="X6" s="21"/>
      <c r="Y6" s="21"/>
      <c r="Z6" s="22" t="s">
        <v>23</v>
      </c>
      <c r="AA6" s="14" t="s">
        <v>24</v>
      </c>
      <c r="AB6" s="14" t="s">
        <v>25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39" customFormat="1" x14ac:dyDescent="0.35">
      <c r="A7" s="24">
        <v>1</v>
      </c>
      <c r="B7" s="25" t="s">
        <v>26</v>
      </c>
      <c r="C7" s="25" t="s">
        <v>27</v>
      </c>
      <c r="D7" s="26" t="s">
        <v>28</v>
      </c>
      <c r="E7" s="27" t="s">
        <v>29</v>
      </c>
      <c r="F7" s="28">
        <v>2179</v>
      </c>
      <c r="G7" s="29">
        <v>31460</v>
      </c>
      <c r="H7" s="30" t="str">
        <f>IF(E7="","",IF(COUNTIF([1]Paramètres!$H:$H,E7)=1,IF([1]Paramètres!$E$3=[1]Paramètres!$A$23,"Belfort/Montbéliard",IF([1]Paramètres!$E$3=[1]Paramètres!$A$24,"Doubs","Franche-Comté")),IF(COUNTIF([1]Paramètres!$I:$I,E7)=1,IF([1]Paramètres!$E$3=[1]Paramètres!$A$23,"Belfort/Montbéliard",IF([1]Paramètres!$E$3=[1]Paramètres!$A$24,"Belfort","Franche-Comté")),IF(COUNTIF([1]Paramètres!$J:$J,E7)=1,IF([1]Paramètres!$E$3=[1]Paramètres!$A$25,"Franche-Comté","Haute-Saône"),IF(COUNTIF([1]Paramètres!$K:$K,E7)=1,IF([1]Paramètres!$E$3=[1]Paramètres!$A$25,"Franche-Comté","Jura"),IF(COUNTIF([1]Paramètres!$G:$G,E7)=1,IF([1]Paramètres!$E$3=[1]Paramètres!$A$23,"Besançon",IF([1]Paramètres!$E$3=[1]Paramètres!$A$24,"Doubs","Franche-Comté")),"*** INCONNU ***"))))))</f>
        <v>Doubs</v>
      </c>
      <c r="I7" s="31">
        <f>LOOKUP(YEAR(G7)-[1]Paramètres!$E$1,[1]Paramètres!$A$1:$A$20)</f>
        <v>-40</v>
      </c>
      <c r="J7" s="31" t="str">
        <f>LOOKUP(I7,[1]Paramètres!$A$1:$B$20)</f>
        <v>S</v>
      </c>
      <c r="K7" s="31" t="s">
        <v>30</v>
      </c>
      <c r="L7" s="32" t="s">
        <v>31</v>
      </c>
      <c r="M7" s="32" t="s">
        <v>32</v>
      </c>
      <c r="N7" s="14" t="s">
        <v>33</v>
      </c>
      <c r="O7" s="14" t="s">
        <v>34</v>
      </c>
      <c r="P7" s="33" t="str">
        <f t="shared" ref="P7:P22" si="0">IF(Y7&gt;0,CONCATENATE(X7,INT(Y7/POWER(10,INT(LOG10(Y7)/2)*2)),CHAR(73-INT(LOG10(Y7)/2))),X7)</f>
        <v>71B</v>
      </c>
      <c r="Q7" s="34">
        <f t="shared" ref="Q7:T22" si="1">POWER(10,(73-CODE(IF(OR(L7=0,L7="",L7="Ni"),"Z",RIGHT(UPPER(L7)))))*2)*IF(OR(L7=0,L7="",L7="Ni"),0,VALUE(LEFT(L7,LEN(L7)-1)))</f>
        <v>100000000000000</v>
      </c>
      <c r="R7" s="34">
        <f t="shared" si="1"/>
        <v>1000000000000000</v>
      </c>
      <c r="S7" s="34">
        <f t="shared" si="1"/>
        <v>4000000000000000</v>
      </c>
      <c r="T7" s="34">
        <f t="shared" si="1"/>
        <v>2000000000000000</v>
      </c>
      <c r="U7" s="34">
        <f t="shared" ref="U7:U22" si="2">Q7+R7+S7+T7</f>
        <v>7100000000000000</v>
      </c>
      <c r="V7" s="35" t="str">
        <f t="shared" ref="V7:V22" si="3">IF(U7&gt;0,CONCATENATE(INT(U7/POWER(10,INT(MIN(LOG10(U7),16)/2)*2)),CHAR(73-INT(MIN(LOG10(U7),16)/2))),"0")</f>
        <v>71B</v>
      </c>
      <c r="W7" s="36">
        <f t="shared" ref="W7:W22" si="4">IF(U7&gt;0,U7-INT(U7/POWER(10,INT(MIN(LOG10(U7),16)/2)*2))*POWER(10,INT(MIN(LOG10(U7),16)/2)*2),0)</f>
        <v>0</v>
      </c>
      <c r="X7" s="35" t="str">
        <f t="shared" ref="X7:X22" si="5">IF(W7&gt;0,CONCATENATE(V7,INT(W7/POWER(10,INT(LOG10(W7)/2)*2)),CHAR(73-INT(LOG10(W7)/2))),V7)</f>
        <v>71B</v>
      </c>
      <c r="Y7" s="36">
        <f t="shared" ref="Y7:Y22" si="6">IF(W7&gt;0,W7-INT(W7/POWER(10,INT(LOG10(W7)/2)*2))*POWER(10,INT(LOG10(W7)/2)*2),0)</f>
        <v>0</v>
      </c>
      <c r="Z7" s="31" t="str">
        <f ca="1">LOOKUP(I7,[1]Paramètres!$A$1:$A$20,[1]Paramètres!$C$1:$C$21)</f>
        <v>+18</v>
      </c>
      <c r="AA7" s="14" t="s">
        <v>35</v>
      </c>
      <c r="AB7" s="37"/>
      <c r="AC7" s="38"/>
      <c r="AD7" s="38" t="str">
        <f>IF(ISNA(VLOOKUP(D7,'[1]Liste en forme Garçons'!$C:$C,1,FALSE)),"","*")</f>
        <v>*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48" s="42" customFormat="1" x14ac:dyDescent="0.35">
      <c r="A8" s="24">
        <v>2</v>
      </c>
      <c r="B8" s="25" t="s">
        <v>36</v>
      </c>
      <c r="C8" s="25" t="s">
        <v>37</v>
      </c>
      <c r="D8" s="40" t="s">
        <v>38</v>
      </c>
      <c r="E8" s="27" t="s">
        <v>29</v>
      </c>
      <c r="F8" s="41">
        <v>2038</v>
      </c>
      <c r="G8" s="29">
        <v>35807</v>
      </c>
      <c r="H8" s="30" t="str">
        <f>IF(E8="","",IF(COUNTIF([1]Paramètres!$H:$H,E8)=1,IF([1]Paramètres!$E$3=[1]Paramètres!$A$23,"Belfort/Montbéliard",IF([1]Paramètres!$E$3=[1]Paramètres!$A$24,"Doubs","Franche-Comté")),IF(COUNTIF([1]Paramètres!$I:$I,E8)=1,IF([1]Paramètres!$E$3=[1]Paramètres!$A$23,"Belfort/Montbéliard",IF([1]Paramètres!$E$3=[1]Paramètres!$A$24,"Belfort","Franche-Comté")),IF(COUNTIF([1]Paramètres!$J:$J,E8)=1,IF([1]Paramètres!$E$3=[1]Paramètres!$A$25,"Franche-Comté","Haute-Saône"),IF(COUNTIF([1]Paramètres!$K:$K,E8)=1,IF([1]Paramètres!$E$3=[1]Paramètres!$A$25,"Franche-Comté","Jura"),IF(COUNTIF([1]Paramètres!$G:$G,E8)=1,IF([1]Paramètres!$E$3=[1]Paramètres!$A$23,"Besançon",IF([1]Paramètres!$E$3=[1]Paramètres!$A$24,"Doubs","Franche-Comté")),"*** INCONNU ***"))))))</f>
        <v>Doubs</v>
      </c>
      <c r="I8" s="31">
        <f>LOOKUP(YEAR(G8)-[1]Paramètres!$E$1,[1]Paramètres!$A$1:$A$20)</f>
        <v>-19</v>
      </c>
      <c r="J8" s="31" t="str">
        <f>LOOKUP(I8,[1]Paramètres!$A$1:$B$20)</f>
        <v>S</v>
      </c>
      <c r="K8" s="31" t="s">
        <v>39</v>
      </c>
      <c r="L8" s="32" t="s">
        <v>40</v>
      </c>
      <c r="M8" s="32" t="s">
        <v>31</v>
      </c>
      <c r="N8" s="32" t="s">
        <v>41</v>
      </c>
      <c r="O8" s="32" t="s">
        <v>32</v>
      </c>
      <c r="P8" s="33" t="str">
        <f t="shared" si="0"/>
        <v>36B65C</v>
      </c>
      <c r="Q8" s="34">
        <f t="shared" si="1"/>
        <v>65000000000000</v>
      </c>
      <c r="R8" s="34">
        <f t="shared" si="1"/>
        <v>100000000000000</v>
      </c>
      <c r="S8" s="34">
        <f t="shared" si="1"/>
        <v>2500000000000000</v>
      </c>
      <c r="T8" s="34">
        <f t="shared" si="1"/>
        <v>1000000000000000</v>
      </c>
      <c r="U8" s="34">
        <f t="shared" si="2"/>
        <v>3665000000000000</v>
      </c>
      <c r="V8" s="35" t="str">
        <f t="shared" si="3"/>
        <v>36B</v>
      </c>
      <c r="W8" s="36">
        <f t="shared" si="4"/>
        <v>65000000000000</v>
      </c>
      <c r="X8" s="35" t="str">
        <f t="shared" si="5"/>
        <v>36B65C</v>
      </c>
      <c r="Y8" s="36">
        <f t="shared" si="6"/>
        <v>0</v>
      </c>
      <c r="Z8" s="31" t="str">
        <f ca="1">LOOKUP(I8,[1]Paramètres!$A$1:$A$20,[1]Paramètres!$C$1:$C$21)</f>
        <v>+18</v>
      </c>
      <c r="AA8" s="14" t="s">
        <v>35</v>
      </c>
      <c r="AB8" s="37"/>
      <c r="AC8" s="38"/>
      <c r="AD8" s="38" t="str">
        <f>IF(ISNA(VLOOKUP(D8,'[1]Liste en forme Garçons'!$C:$C,1,FALSE)),"","*")</f>
        <v>*</v>
      </c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</row>
    <row r="9" spans="1:48" s="42" customFormat="1" x14ac:dyDescent="0.35">
      <c r="A9" s="24">
        <v>3</v>
      </c>
      <c r="B9" s="25" t="s">
        <v>42</v>
      </c>
      <c r="C9" s="25" t="s">
        <v>43</v>
      </c>
      <c r="D9" s="26" t="s">
        <v>44</v>
      </c>
      <c r="E9" s="27" t="s">
        <v>45</v>
      </c>
      <c r="F9" s="28">
        <v>1716</v>
      </c>
      <c r="G9" s="29">
        <v>30573</v>
      </c>
      <c r="H9" s="30" t="str">
        <f>IF(E9="","",IF(COUNTIF([1]Paramètres!$H:$H,E9)=1,IF([1]Paramètres!$E$3=[1]Paramètres!$A$23,"Belfort/Montbéliard",IF([1]Paramètres!$E$3=[1]Paramètres!$A$24,"Doubs","Franche-Comté")),IF(COUNTIF([1]Paramètres!$I:$I,E9)=1,IF([1]Paramètres!$E$3=[1]Paramètres!$A$23,"Belfort/Montbéliard",IF([1]Paramètres!$E$3=[1]Paramètres!$A$24,"Belfort","Franche-Comté")),IF(COUNTIF([1]Paramètres!$J:$J,E9)=1,IF([1]Paramètres!$E$3=[1]Paramètres!$A$25,"Franche-Comté","Haute-Saône"),IF(COUNTIF([1]Paramètres!$K:$K,E9)=1,IF([1]Paramètres!$E$3=[1]Paramètres!$A$25,"Franche-Comté","Jura"),IF(COUNTIF([1]Paramètres!$G:$G,E9)=1,IF([1]Paramètres!$E$3=[1]Paramètres!$A$23,"Besançon",IF([1]Paramètres!$E$3=[1]Paramètres!$A$24,"Doubs","Franche-Comté")),"*** INCONNU ***"))))))</f>
        <v>Doubs</v>
      </c>
      <c r="I9" s="31">
        <f>LOOKUP(YEAR(G9)-[1]Paramètres!$E$1,[1]Paramètres!$A$1:$A$20)</f>
        <v>-40</v>
      </c>
      <c r="J9" s="31" t="str">
        <f>LOOKUP(I9,[1]Paramètres!$A$1:$B$20)</f>
        <v>S</v>
      </c>
      <c r="K9" s="31">
        <f>INT(F9/100)</f>
        <v>17</v>
      </c>
      <c r="L9" s="32" t="s">
        <v>46</v>
      </c>
      <c r="M9" s="32" t="s">
        <v>46</v>
      </c>
      <c r="N9" s="32" t="s">
        <v>31</v>
      </c>
      <c r="O9" s="32" t="s">
        <v>47</v>
      </c>
      <c r="P9" s="33" t="str">
        <f t="shared" si="0"/>
        <v>5B</v>
      </c>
      <c r="Q9" s="34">
        <f t="shared" si="1"/>
        <v>0</v>
      </c>
      <c r="R9" s="34">
        <f t="shared" si="1"/>
        <v>0</v>
      </c>
      <c r="S9" s="34">
        <f t="shared" si="1"/>
        <v>100000000000000</v>
      </c>
      <c r="T9" s="34">
        <f t="shared" si="1"/>
        <v>400000000000000</v>
      </c>
      <c r="U9" s="34">
        <f t="shared" si="2"/>
        <v>500000000000000</v>
      </c>
      <c r="V9" s="35" t="str">
        <f t="shared" si="3"/>
        <v>5B</v>
      </c>
      <c r="W9" s="36">
        <f t="shared" si="4"/>
        <v>0</v>
      </c>
      <c r="X9" s="35" t="str">
        <f t="shared" si="5"/>
        <v>5B</v>
      </c>
      <c r="Y9" s="36">
        <f t="shared" si="6"/>
        <v>0</v>
      </c>
      <c r="Z9" s="31" t="str">
        <f ca="1">LOOKUP(I9,[1]Paramètres!$A$1:$A$20,[1]Paramètres!$C$1:$C$21)</f>
        <v>+18</v>
      </c>
      <c r="AA9" s="14" t="s">
        <v>35</v>
      </c>
      <c r="AB9" s="37"/>
      <c r="AC9" s="38"/>
      <c r="AD9" s="38" t="str">
        <f>IF(ISNA(VLOOKUP(D9,'[1]Liste en forme Garçons'!$C:$C,1,FALSE)),"","*")</f>
        <v>*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</row>
    <row r="10" spans="1:48" s="43" customFormat="1" x14ac:dyDescent="0.35">
      <c r="A10" s="24">
        <v>4</v>
      </c>
      <c r="B10" s="25" t="s">
        <v>48</v>
      </c>
      <c r="C10" s="25" t="s">
        <v>49</v>
      </c>
      <c r="D10" s="26" t="s">
        <v>50</v>
      </c>
      <c r="E10" s="27" t="s">
        <v>51</v>
      </c>
      <c r="F10" s="28">
        <v>1918</v>
      </c>
      <c r="G10" s="29">
        <v>35457</v>
      </c>
      <c r="H10" s="30" t="str">
        <f>IF(E10="","",IF(COUNTIF([1]Paramètres!$H:$H,E10)=1,IF([1]Paramètres!$E$3=[1]Paramètres!$A$23,"Belfort/Montbéliard",IF([1]Paramètres!$E$3=[1]Paramètres!$A$24,"Doubs","Franche-Comté")),IF(COUNTIF([1]Paramètres!$I:$I,E10)=1,IF([1]Paramètres!$E$3=[1]Paramètres!$A$23,"Belfort/Montbéliard",IF([1]Paramètres!$E$3=[1]Paramètres!$A$24,"Belfort","Franche-Comté")),IF(COUNTIF([1]Paramètres!$J:$J,E10)=1,IF([1]Paramètres!$E$3=[1]Paramètres!$A$25,"Franche-Comté","Haute-Saône"),IF(COUNTIF([1]Paramètres!$K:$K,E10)=1,IF([1]Paramètres!$E$3=[1]Paramètres!$A$25,"Franche-Comté","Jura"),IF(COUNTIF([1]Paramètres!$G:$G,E10)=1,IF([1]Paramètres!$E$3=[1]Paramètres!$A$23,"Besançon",IF([1]Paramètres!$E$3=[1]Paramètres!$A$24,"Doubs","Franche-Comté")),"*** INCONNU ***"))))))</f>
        <v>Doubs</v>
      </c>
      <c r="I10" s="31">
        <f>LOOKUP(YEAR(G10)-[1]Paramètres!$E$1,[1]Paramètres!$A$1:$A$20)</f>
        <v>-20</v>
      </c>
      <c r="J10" s="31" t="str">
        <f>LOOKUP(I10,[1]Paramètres!$A$1:$B$20)</f>
        <v>S</v>
      </c>
      <c r="K10" s="31">
        <f>INT(F10/100)</f>
        <v>19</v>
      </c>
      <c r="L10" s="32" t="s">
        <v>47</v>
      </c>
      <c r="M10" s="32" t="s">
        <v>40</v>
      </c>
      <c r="N10" s="14">
        <v>0</v>
      </c>
      <c r="O10" s="14">
        <v>0</v>
      </c>
      <c r="P10" s="33" t="str">
        <f t="shared" si="0"/>
        <v>4B65C</v>
      </c>
      <c r="Q10" s="34">
        <f t="shared" si="1"/>
        <v>400000000000000</v>
      </c>
      <c r="R10" s="34">
        <f t="shared" si="1"/>
        <v>65000000000000</v>
      </c>
      <c r="S10" s="34">
        <f t="shared" si="1"/>
        <v>0</v>
      </c>
      <c r="T10" s="34">
        <f t="shared" si="1"/>
        <v>0</v>
      </c>
      <c r="U10" s="34">
        <f t="shared" si="2"/>
        <v>465000000000000</v>
      </c>
      <c r="V10" s="35" t="str">
        <f t="shared" si="3"/>
        <v>4B</v>
      </c>
      <c r="W10" s="36">
        <f t="shared" si="4"/>
        <v>65000000000000</v>
      </c>
      <c r="X10" s="35" t="str">
        <f t="shared" si="5"/>
        <v>4B65C</v>
      </c>
      <c r="Y10" s="36">
        <f t="shared" si="6"/>
        <v>0</v>
      </c>
      <c r="Z10" s="31" t="str">
        <f ca="1">LOOKUP(I10,[1]Paramètres!$A$1:$A$20,[1]Paramètres!$C$1:$C$21)</f>
        <v>+18</v>
      </c>
      <c r="AA10" s="14" t="s">
        <v>35</v>
      </c>
      <c r="AB10" s="37"/>
      <c r="AC10" s="3"/>
      <c r="AD10" s="38" t="str">
        <f>IF(ISNA(VLOOKUP(D10,'[1]Liste en forme Garçons'!$C:$C,1,FALSE)),"","*")</f>
        <v>*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8" s="39" customFormat="1" x14ac:dyDescent="0.35">
      <c r="A11" s="24">
        <v>5</v>
      </c>
      <c r="B11" s="25" t="s">
        <v>52</v>
      </c>
      <c r="C11" s="25" t="s">
        <v>53</v>
      </c>
      <c r="D11" s="26" t="s">
        <v>54</v>
      </c>
      <c r="E11" s="44" t="s">
        <v>29</v>
      </c>
      <c r="F11" s="28">
        <v>1648</v>
      </c>
      <c r="G11" s="29">
        <v>34718</v>
      </c>
      <c r="H11" s="30" t="str">
        <f>IF(E11="","",IF(COUNTIF([1]Paramètres!$H:$H,E11)=1,IF([1]Paramètres!$E$3=[1]Paramètres!$A$23,"Belfort/Montbéliard",IF([1]Paramètres!$E$3=[1]Paramètres!$A$24,"Doubs","Franche-Comté")),IF(COUNTIF([1]Paramètres!$I:$I,E11)=1,IF([1]Paramètres!$E$3=[1]Paramètres!$A$23,"Belfort/Montbéliard",IF([1]Paramètres!$E$3=[1]Paramètres!$A$24,"Belfort","Franche-Comté")),IF(COUNTIF([1]Paramètres!$J:$J,E11)=1,IF([1]Paramètres!$E$3=[1]Paramètres!$A$25,"Franche-Comté","Haute-Saône"),IF(COUNTIF([1]Paramètres!$K:$K,E11)=1,IF([1]Paramètres!$E$3=[1]Paramètres!$A$25,"Franche-Comté","Jura"),IF(COUNTIF([1]Paramètres!$G:$G,E11)=1,IF([1]Paramètres!$E$3=[1]Paramètres!$A$23,"Besançon",IF([1]Paramètres!$E$3=[1]Paramètres!$A$24,"Doubs","Franche-Comté")),"*** INCONNU ***"))))))</f>
        <v>Doubs</v>
      </c>
      <c r="I11" s="31">
        <f>LOOKUP(YEAR(G11)-[1]Paramètres!$E$1,[1]Paramètres!$A$1:$A$20)</f>
        <v>-40</v>
      </c>
      <c r="J11" s="31" t="str">
        <f>LOOKUP(I11,[1]Paramètres!$A$1:$B$20)</f>
        <v>S</v>
      </c>
      <c r="K11" s="31">
        <f>INT(F11/100)</f>
        <v>16</v>
      </c>
      <c r="L11" s="32" t="s">
        <v>55</v>
      </c>
      <c r="M11" s="32" t="s">
        <v>56</v>
      </c>
      <c r="N11" s="32" t="s">
        <v>55</v>
      </c>
      <c r="O11" s="32" t="s">
        <v>57</v>
      </c>
      <c r="P11" s="33" t="str">
        <f t="shared" si="0"/>
        <v>2B31C</v>
      </c>
      <c r="Q11" s="34">
        <f t="shared" si="1"/>
        <v>80000000000000</v>
      </c>
      <c r="R11" s="34">
        <f t="shared" si="1"/>
        <v>40000000000000</v>
      </c>
      <c r="S11" s="34">
        <f t="shared" si="1"/>
        <v>80000000000000</v>
      </c>
      <c r="T11" s="34">
        <f t="shared" si="1"/>
        <v>31000000000000</v>
      </c>
      <c r="U11" s="34">
        <f t="shared" si="2"/>
        <v>231000000000000</v>
      </c>
      <c r="V11" s="35" t="str">
        <f t="shared" si="3"/>
        <v>2B</v>
      </c>
      <c r="W11" s="36">
        <f t="shared" si="4"/>
        <v>31000000000000</v>
      </c>
      <c r="X11" s="35" t="str">
        <f t="shared" si="5"/>
        <v>2B31C</v>
      </c>
      <c r="Y11" s="36">
        <f t="shared" si="6"/>
        <v>0</v>
      </c>
      <c r="Z11" s="31" t="str">
        <f ca="1">LOOKUP(I11,[1]Paramètres!$A$1:$A$20,[1]Paramètres!$C$1:$C$21)</f>
        <v>+18</v>
      </c>
      <c r="AA11" s="14" t="s">
        <v>35</v>
      </c>
      <c r="AB11" s="37"/>
      <c r="AC11" s="38"/>
      <c r="AD11" s="38" t="str">
        <f>IF(ISNA(VLOOKUP(D11,'[1]Liste en forme Garçons'!$C:$C,1,FALSE)),"","*")</f>
        <v>*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48" s="39" customFormat="1" x14ac:dyDescent="0.35">
      <c r="A12" s="24">
        <v>6</v>
      </c>
      <c r="B12" s="25" t="s">
        <v>58</v>
      </c>
      <c r="C12" s="25" t="s">
        <v>59</v>
      </c>
      <c r="D12" s="40" t="s">
        <v>60</v>
      </c>
      <c r="E12" s="27" t="s">
        <v>51</v>
      </c>
      <c r="F12" s="41">
        <v>1583</v>
      </c>
      <c r="G12" s="29">
        <v>35381</v>
      </c>
      <c r="H12" s="30" t="str">
        <f>IF(E12="","",IF(COUNTIF([1]Paramètres!$H:$H,E12)=1,IF([1]Paramètres!$E$3=[1]Paramètres!$A$23,"Belfort/Montbéliard",IF([1]Paramètres!$E$3=[1]Paramètres!$A$24,"Doubs","Franche-Comté")),IF(COUNTIF([1]Paramètres!$I:$I,E12)=1,IF([1]Paramètres!$E$3=[1]Paramètres!$A$23,"Belfort/Montbéliard",IF([1]Paramètres!$E$3=[1]Paramètres!$A$24,"Belfort","Franche-Comté")),IF(COUNTIF([1]Paramètres!$J:$J,E12)=1,IF([1]Paramètres!$E$3=[1]Paramètres!$A$25,"Franche-Comté","Haute-Saône"),IF(COUNTIF([1]Paramètres!$K:$K,E12)=1,IF([1]Paramètres!$E$3=[1]Paramètres!$A$25,"Franche-Comté","Jura"),IF(COUNTIF([1]Paramètres!$G:$G,E12)=1,IF([1]Paramètres!$E$3=[1]Paramètres!$A$23,"Besançon",IF([1]Paramètres!$E$3=[1]Paramètres!$A$24,"Doubs","Franche-Comté")),"*** INCONNU ***"))))))</f>
        <v>Doubs</v>
      </c>
      <c r="I12" s="31">
        <f>LOOKUP(YEAR(G12)-[1]Paramètres!$E$1,[1]Paramètres!$A$1:$A$20)</f>
        <v>-21</v>
      </c>
      <c r="J12" s="31" t="str">
        <f>LOOKUP(I12,[1]Paramètres!$A$1:$B$20)</f>
        <v>S</v>
      </c>
      <c r="K12" s="31">
        <f>INT(F12/100)</f>
        <v>15</v>
      </c>
      <c r="L12" s="32" t="s">
        <v>61</v>
      </c>
      <c r="M12" s="32" t="s">
        <v>61</v>
      </c>
      <c r="N12" s="32" t="s">
        <v>62</v>
      </c>
      <c r="O12" s="32" t="s">
        <v>63</v>
      </c>
      <c r="P12" s="33" t="str">
        <f t="shared" si="0"/>
        <v>1B68C</v>
      </c>
      <c r="Q12" s="34">
        <f t="shared" si="1"/>
        <v>55000000000000</v>
      </c>
      <c r="R12" s="34">
        <f t="shared" si="1"/>
        <v>55000000000000</v>
      </c>
      <c r="S12" s="34">
        <f t="shared" si="1"/>
        <v>30000000000000</v>
      </c>
      <c r="T12" s="34">
        <f t="shared" si="1"/>
        <v>28000000000000</v>
      </c>
      <c r="U12" s="34">
        <f t="shared" si="2"/>
        <v>168000000000000</v>
      </c>
      <c r="V12" s="35" t="str">
        <f t="shared" si="3"/>
        <v>1B</v>
      </c>
      <c r="W12" s="36">
        <f t="shared" si="4"/>
        <v>68000000000000</v>
      </c>
      <c r="X12" s="35" t="str">
        <f t="shared" si="5"/>
        <v>1B68C</v>
      </c>
      <c r="Y12" s="36">
        <f t="shared" si="6"/>
        <v>0</v>
      </c>
      <c r="Z12" s="31" t="str">
        <f ca="1">LOOKUP(I12,[1]Paramètres!$A$1:$A$20,[1]Paramètres!$C$1:$C$21)</f>
        <v>+18</v>
      </c>
      <c r="AA12" s="14" t="s">
        <v>35</v>
      </c>
      <c r="AB12" s="37"/>
      <c r="AC12" s="38"/>
      <c r="AD12" s="38" t="str">
        <f>IF(ISNA(VLOOKUP(D12,'[1]Liste en forme Garçons'!$C:$C,1,FALSE)),"","*")</f>
        <v>*</v>
      </c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48" s="3" customFormat="1" x14ac:dyDescent="0.35">
      <c r="A13" s="24">
        <v>7</v>
      </c>
      <c r="B13" s="25" t="s">
        <v>64</v>
      </c>
      <c r="C13" s="25" t="s">
        <v>65</v>
      </c>
      <c r="D13" s="26" t="s">
        <v>66</v>
      </c>
      <c r="E13" s="44" t="s">
        <v>67</v>
      </c>
      <c r="F13" s="41">
        <v>1506</v>
      </c>
      <c r="G13" s="29">
        <v>35588</v>
      </c>
      <c r="H13" s="30" t="str">
        <f>IF(E13="","",IF(COUNTIF([1]Paramètres!$H:$H,E13)=1,IF([1]Paramètres!$E$3=[1]Paramètres!$A$23,"Belfort/Montbéliard",IF([1]Paramètres!$E$3=[1]Paramètres!$A$24,"Doubs","Franche-Comté")),IF(COUNTIF([1]Paramètres!$I:$I,E13)=1,IF([1]Paramètres!$E$3=[1]Paramètres!$A$23,"Belfort/Montbéliard",IF([1]Paramètres!$E$3=[1]Paramètres!$A$24,"Belfort","Franche-Comté")),IF(COUNTIF([1]Paramètres!$J:$J,E13)=1,IF([1]Paramètres!$E$3=[1]Paramètres!$A$25,"Franche-Comté","Haute-Saône"),IF(COUNTIF([1]Paramètres!$K:$K,E13)=1,IF([1]Paramètres!$E$3=[1]Paramètres!$A$25,"Franche-Comté","Jura"),IF(COUNTIF([1]Paramètres!$G:$G,E13)=1,IF([1]Paramètres!$E$3=[1]Paramètres!$A$23,"Besançon",IF([1]Paramètres!$E$3=[1]Paramètres!$A$24,"Doubs","Franche-Comté")),"*** INCONNU ***"))))))</f>
        <v>Doubs</v>
      </c>
      <c r="I13" s="31">
        <f>LOOKUP(YEAR(G13)-[1]Paramètres!$E$1,[1]Paramètres!$A$1:$A$20)</f>
        <v>-20</v>
      </c>
      <c r="J13" s="31" t="str">
        <f>LOOKUP(I13,[1]Paramètres!$A$1:$B$20)</f>
        <v>S</v>
      </c>
      <c r="K13" s="31">
        <f>INT(F13/100)</f>
        <v>15</v>
      </c>
      <c r="L13" s="32" t="s">
        <v>68</v>
      </c>
      <c r="M13" s="32" t="s">
        <v>55</v>
      </c>
      <c r="N13" s="32" t="s">
        <v>69</v>
      </c>
      <c r="O13" s="32" t="s">
        <v>70</v>
      </c>
      <c r="P13" s="33" t="str">
        <f t="shared" si="0"/>
        <v>1B64C</v>
      </c>
      <c r="Q13" s="34">
        <f t="shared" si="1"/>
        <v>23000000000000</v>
      </c>
      <c r="R13" s="34">
        <f t="shared" si="1"/>
        <v>80000000000000</v>
      </c>
      <c r="S13" s="34">
        <f t="shared" si="1"/>
        <v>29000000000000</v>
      </c>
      <c r="T13" s="34">
        <f t="shared" si="1"/>
        <v>32000000000000</v>
      </c>
      <c r="U13" s="34">
        <f t="shared" si="2"/>
        <v>164000000000000</v>
      </c>
      <c r="V13" s="35" t="str">
        <f t="shared" si="3"/>
        <v>1B</v>
      </c>
      <c r="W13" s="36">
        <f t="shared" si="4"/>
        <v>64000000000000</v>
      </c>
      <c r="X13" s="35" t="str">
        <f t="shared" si="5"/>
        <v>1B64C</v>
      </c>
      <c r="Y13" s="36">
        <f t="shared" si="6"/>
        <v>0</v>
      </c>
      <c r="Z13" s="31" t="str">
        <f ca="1">LOOKUP(I13,[1]Paramètres!$A$1:$A$20,[1]Paramètres!$C$1:$C$21)</f>
        <v>+18</v>
      </c>
      <c r="AA13" s="14" t="s">
        <v>35</v>
      </c>
      <c r="AB13" s="37"/>
      <c r="AC13" s="38"/>
      <c r="AD13" s="38" t="str">
        <f>IF(ISNA(VLOOKUP(D13,'[1]Liste en forme Garçons'!$C:$C,1,FALSE)),"","*")</f>
        <v>*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48" s="39" customFormat="1" x14ac:dyDescent="0.35">
      <c r="A14" s="24">
        <v>8</v>
      </c>
      <c r="B14" s="25" t="s">
        <v>71</v>
      </c>
      <c r="C14" s="25" t="s">
        <v>72</v>
      </c>
      <c r="D14" s="26" t="s">
        <v>73</v>
      </c>
      <c r="E14" s="27" t="s">
        <v>51</v>
      </c>
      <c r="F14" s="28">
        <v>2096</v>
      </c>
      <c r="G14" s="29">
        <v>30302</v>
      </c>
      <c r="H14" s="30" t="str">
        <f>IF(E14="","",IF(COUNTIF([1]Paramètres!$H:$H,E14)=1,IF([1]Paramètres!$E$3=[1]Paramètres!$A$23,"Belfort/Montbéliard",IF([1]Paramètres!$E$3=[1]Paramètres!$A$24,"Doubs","Franche-Comté")),IF(COUNTIF([1]Paramètres!$I:$I,E14)=1,IF([1]Paramètres!$E$3=[1]Paramètres!$A$23,"Belfort/Montbéliard",IF([1]Paramètres!$E$3=[1]Paramètres!$A$24,"Belfort","Franche-Comté")),IF(COUNTIF([1]Paramètres!$J:$J,E14)=1,IF([1]Paramètres!$E$3=[1]Paramètres!$A$25,"Franche-Comté","Haute-Saône"),IF(COUNTIF([1]Paramètres!$K:$K,E14)=1,IF([1]Paramètres!$E$3=[1]Paramètres!$A$25,"Franche-Comté","Jura"),IF(COUNTIF([1]Paramètres!$G:$G,E14)=1,IF([1]Paramètres!$E$3=[1]Paramètres!$A$23,"Besançon",IF([1]Paramètres!$E$3=[1]Paramètres!$A$24,"Doubs","Franche-Comté")),"*** INCONNU ***"))))))</f>
        <v>Doubs</v>
      </c>
      <c r="I14" s="31">
        <f>LOOKUP(YEAR(G14)-[1]Paramètres!$E$1,[1]Paramètres!$A$1:$A$20)</f>
        <v>-40</v>
      </c>
      <c r="J14" s="31" t="str">
        <f>LOOKUP(I14,[1]Paramètres!$A$1:$B$20)</f>
        <v>S</v>
      </c>
      <c r="K14" s="31" t="s">
        <v>74</v>
      </c>
      <c r="L14" s="32" t="s">
        <v>46</v>
      </c>
      <c r="M14" s="32" t="s">
        <v>46</v>
      </c>
      <c r="N14" s="32" t="s">
        <v>46</v>
      </c>
      <c r="O14" s="32" t="s">
        <v>31</v>
      </c>
      <c r="P14" s="33" t="str">
        <f t="shared" si="0"/>
        <v>1B</v>
      </c>
      <c r="Q14" s="34">
        <f t="shared" si="1"/>
        <v>0</v>
      </c>
      <c r="R14" s="34">
        <f t="shared" si="1"/>
        <v>0</v>
      </c>
      <c r="S14" s="34">
        <f t="shared" si="1"/>
        <v>0</v>
      </c>
      <c r="T14" s="34">
        <f t="shared" si="1"/>
        <v>100000000000000</v>
      </c>
      <c r="U14" s="34">
        <f t="shared" si="2"/>
        <v>100000000000000</v>
      </c>
      <c r="V14" s="35" t="str">
        <f t="shared" si="3"/>
        <v>1B</v>
      </c>
      <c r="W14" s="36">
        <f t="shared" si="4"/>
        <v>0</v>
      </c>
      <c r="X14" s="35" t="str">
        <f t="shared" si="5"/>
        <v>1B</v>
      </c>
      <c r="Y14" s="36">
        <f t="shared" si="6"/>
        <v>0</v>
      </c>
      <c r="Z14" s="31" t="str">
        <f ca="1">LOOKUP(I14,[1]Paramètres!$A$1:$A$20,[1]Paramètres!$C$1:$C$21)</f>
        <v>+18</v>
      </c>
      <c r="AA14" s="14" t="s">
        <v>35</v>
      </c>
      <c r="AB14" s="37"/>
      <c r="AC14" s="3"/>
      <c r="AD14" s="38" t="str">
        <f>IF(ISNA(VLOOKUP(D14,'[1]Liste en forme Garçons'!$C:$C,1,FALSE)),"","*")</f>
        <v>*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8" s="46" customFormat="1" x14ac:dyDescent="0.35">
      <c r="A15" s="24">
        <v>9</v>
      </c>
      <c r="B15" s="25" t="s">
        <v>75</v>
      </c>
      <c r="C15" s="25" t="s">
        <v>76</v>
      </c>
      <c r="D15" s="26" t="s">
        <v>77</v>
      </c>
      <c r="E15" s="27" t="s">
        <v>51</v>
      </c>
      <c r="F15" s="28">
        <v>1733</v>
      </c>
      <c r="G15" s="29">
        <v>36740</v>
      </c>
      <c r="H15" s="30" t="str">
        <f>IF(E15="","",IF(COUNTIF([1]Paramètres!$H:$H,E15)=1,IF([1]Paramètres!$E$3=[1]Paramètres!$A$23,"Belfort/Montbéliard",IF([1]Paramètres!$E$3=[1]Paramètres!$A$24,"Doubs","Franche-Comté")),IF(COUNTIF([1]Paramètres!$I:$I,E15)=1,IF([1]Paramètres!$E$3=[1]Paramètres!$A$23,"Belfort/Montbéliard",IF([1]Paramètres!$E$3=[1]Paramètres!$A$24,"Belfort","Franche-Comté")),IF(COUNTIF([1]Paramètres!$J:$J,E15)=1,IF([1]Paramètres!$E$3=[1]Paramètres!$A$25,"Franche-Comté","Haute-Saône"),IF(COUNTIF([1]Paramètres!$K:$K,E15)=1,IF([1]Paramètres!$E$3=[1]Paramètres!$A$25,"Franche-Comté","Jura"),IF(COUNTIF([1]Paramètres!$G:$G,E15)=1,IF([1]Paramètres!$E$3=[1]Paramètres!$A$23,"Besançon",IF([1]Paramètres!$E$3=[1]Paramètres!$A$24,"Doubs","Franche-Comté")),"*** INCONNU ***"))))))</f>
        <v>Doubs</v>
      </c>
      <c r="I15" s="31">
        <f>LOOKUP(YEAR(G15)-[1]Paramètres!$E$1,[1]Paramètres!$A$1:$A$20)</f>
        <v>-17</v>
      </c>
      <c r="J15" s="31" t="str">
        <f>LOOKUP(I15,[1]Paramètres!$A$1:$B$20)</f>
        <v>J2</v>
      </c>
      <c r="K15" s="31">
        <f t="shared" ref="K15:K22" si="7">INT(F15/100)</f>
        <v>17</v>
      </c>
      <c r="L15" s="32" t="s">
        <v>78</v>
      </c>
      <c r="M15" s="32" t="s">
        <v>56</v>
      </c>
      <c r="N15" s="14" t="s">
        <v>79</v>
      </c>
      <c r="O15" s="14" t="s">
        <v>80</v>
      </c>
      <c r="P15" s="33" t="str">
        <f t="shared" si="0"/>
        <v>96C</v>
      </c>
      <c r="Q15" s="34">
        <f t="shared" si="1"/>
        <v>1000000000000</v>
      </c>
      <c r="R15" s="34">
        <f t="shared" si="1"/>
        <v>40000000000000</v>
      </c>
      <c r="S15" s="34">
        <f t="shared" si="1"/>
        <v>20000000000000</v>
      </c>
      <c r="T15" s="34">
        <f t="shared" si="1"/>
        <v>35000000000000</v>
      </c>
      <c r="U15" s="34">
        <f t="shared" si="2"/>
        <v>96000000000000</v>
      </c>
      <c r="V15" s="35" t="str">
        <f t="shared" si="3"/>
        <v>96C</v>
      </c>
      <c r="W15" s="36">
        <f t="shared" si="4"/>
        <v>0</v>
      </c>
      <c r="X15" s="35" t="str">
        <f t="shared" si="5"/>
        <v>96C</v>
      </c>
      <c r="Y15" s="36">
        <f t="shared" si="6"/>
        <v>0</v>
      </c>
      <c r="Z15" s="31" t="str">
        <f ca="1">LOOKUP(I15,[1]Paramètres!$A$1:$A$20,[1]Paramètres!$C$1:$C$21)</f>
        <v>-18</v>
      </c>
      <c r="AA15" s="14" t="s">
        <v>35</v>
      </c>
      <c r="AB15" s="45" t="s">
        <v>81</v>
      </c>
      <c r="AC15" s="38"/>
      <c r="AD15" s="38" t="str">
        <f>IF(ISNA(VLOOKUP(D15,'[1]Liste en forme Garçons'!$C:$C,1,FALSE)),"","*")</f>
        <v>*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8" s="39" customFormat="1" x14ac:dyDescent="0.35">
      <c r="A16" s="24">
        <v>10</v>
      </c>
      <c r="B16" s="25" t="s">
        <v>82</v>
      </c>
      <c r="C16" s="25" t="s">
        <v>83</v>
      </c>
      <c r="D16" s="47" t="s">
        <v>84</v>
      </c>
      <c r="E16" s="27" t="s">
        <v>29</v>
      </c>
      <c r="F16" s="28">
        <v>1438</v>
      </c>
      <c r="G16" s="29">
        <v>31769</v>
      </c>
      <c r="H16" s="30" t="str">
        <f>IF(E16="","",IF(COUNTIF([1]Paramètres!$H:$H,E16)=1,IF([1]Paramètres!$E$3=[1]Paramètres!$A$23,"Belfort/Montbéliard",IF([1]Paramètres!$E$3=[1]Paramètres!$A$24,"Doubs","Franche-Comté")),IF(COUNTIF([1]Paramètres!$I:$I,E16)=1,IF([1]Paramètres!$E$3=[1]Paramètres!$A$23,"Belfort/Montbéliard",IF([1]Paramètres!$E$3=[1]Paramètres!$A$24,"Belfort","Franche-Comté")),IF(COUNTIF([1]Paramètres!$J:$J,E16)=1,IF([1]Paramètres!$E$3=[1]Paramètres!$A$25,"Franche-Comté","Haute-Saône"),IF(COUNTIF([1]Paramètres!$K:$K,E16)=1,IF([1]Paramètres!$E$3=[1]Paramètres!$A$25,"Franche-Comté","Jura"),IF(COUNTIF([1]Paramètres!$G:$G,E16)=1,IF([1]Paramètres!$E$3=[1]Paramètres!$A$23,"Besançon",IF([1]Paramètres!$E$3=[1]Paramètres!$A$24,"Doubs","Franche-Comté")),"*** INCONNU ***"))))))</f>
        <v>Doubs</v>
      </c>
      <c r="I16" s="31">
        <f>LOOKUP(YEAR(G16)-[1]Paramètres!$E$1,[1]Paramètres!$A$1:$A$20)</f>
        <v>-40</v>
      </c>
      <c r="J16" s="31" t="str">
        <f>LOOKUP(I16,[1]Paramètres!$A$1:$B$20)</f>
        <v>S</v>
      </c>
      <c r="K16" s="31">
        <f t="shared" si="7"/>
        <v>14</v>
      </c>
      <c r="L16" s="32" t="s">
        <v>70</v>
      </c>
      <c r="M16" s="32" t="s">
        <v>85</v>
      </c>
      <c r="N16" s="32" t="s">
        <v>86</v>
      </c>
      <c r="O16" s="32" t="s">
        <v>87</v>
      </c>
      <c r="P16" s="33" t="str">
        <f t="shared" si="0"/>
        <v>88C</v>
      </c>
      <c r="Q16" s="34">
        <f t="shared" si="1"/>
        <v>32000000000000</v>
      </c>
      <c r="R16" s="34">
        <f t="shared" si="1"/>
        <v>10000000000000</v>
      </c>
      <c r="S16" s="34">
        <f t="shared" si="1"/>
        <v>33000000000000</v>
      </c>
      <c r="T16" s="34">
        <f t="shared" si="1"/>
        <v>13000000000000</v>
      </c>
      <c r="U16" s="34">
        <f t="shared" si="2"/>
        <v>88000000000000</v>
      </c>
      <c r="V16" s="35" t="str">
        <f t="shared" si="3"/>
        <v>88C</v>
      </c>
      <c r="W16" s="36">
        <f t="shared" si="4"/>
        <v>0</v>
      </c>
      <c r="X16" s="35" t="str">
        <f t="shared" si="5"/>
        <v>88C</v>
      </c>
      <c r="Y16" s="36">
        <f t="shared" si="6"/>
        <v>0</v>
      </c>
      <c r="Z16" s="31" t="str">
        <f ca="1">LOOKUP(I16,[1]Paramètres!$A$1:$A$20,[1]Paramètres!$C$1:$C$21)</f>
        <v>+18</v>
      </c>
      <c r="AA16" s="14" t="s">
        <v>35</v>
      </c>
      <c r="AB16" s="37"/>
      <c r="AC16" s="38"/>
      <c r="AD16" s="38" t="str">
        <f>IF(ISNA(VLOOKUP(D16,'[1]Liste en forme Garçons'!$C:$C,1,FALSE)),"","*")</f>
        <v>*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s="42" customFormat="1" x14ac:dyDescent="0.35">
      <c r="A17" s="24">
        <v>11</v>
      </c>
      <c r="B17" s="25" t="s">
        <v>42</v>
      </c>
      <c r="C17" s="25" t="s">
        <v>88</v>
      </c>
      <c r="D17" s="26" t="s">
        <v>89</v>
      </c>
      <c r="E17" s="27" t="s">
        <v>29</v>
      </c>
      <c r="F17" s="28">
        <v>1804</v>
      </c>
      <c r="G17" s="29">
        <v>32723</v>
      </c>
      <c r="H17" s="30" t="str">
        <f>IF(E17="","",IF(COUNTIF([1]Paramètres!$H:$H,E17)=1,IF([1]Paramètres!$E$3=[1]Paramètres!$A$23,"Belfort/Montbéliard",IF([1]Paramètres!$E$3=[1]Paramètres!$A$24,"Doubs","Franche-Comté")),IF(COUNTIF([1]Paramètres!$I:$I,E17)=1,IF([1]Paramètres!$E$3=[1]Paramètres!$A$23,"Belfort/Montbéliard",IF([1]Paramètres!$E$3=[1]Paramètres!$A$24,"Belfort","Franche-Comté")),IF(COUNTIF([1]Paramètres!$J:$J,E17)=1,IF([1]Paramètres!$E$3=[1]Paramètres!$A$25,"Franche-Comté","Haute-Saône"),IF(COUNTIF([1]Paramètres!$K:$K,E17)=1,IF([1]Paramètres!$E$3=[1]Paramètres!$A$25,"Franche-Comté","Jura"),IF(COUNTIF([1]Paramètres!$G:$G,E17)=1,IF([1]Paramètres!$E$3=[1]Paramètres!$A$23,"Besançon",IF([1]Paramètres!$E$3=[1]Paramètres!$A$24,"Doubs","Franche-Comté")),"*** INCONNU ***"))))))</f>
        <v>Doubs</v>
      </c>
      <c r="I17" s="31">
        <f>LOOKUP(YEAR(G17)-[1]Paramètres!$E$1,[1]Paramètres!$A$1:$A$20)</f>
        <v>-40</v>
      </c>
      <c r="J17" s="31" t="str">
        <f>LOOKUP(I17,[1]Paramètres!$A$1:$B$20)</f>
        <v>S</v>
      </c>
      <c r="K17" s="31">
        <f t="shared" si="7"/>
        <v>18</v>
      </c>
      <c r="L17" s="32" t="s">
        <v>46</v>
      </c>
      <c r="M17" s="32" t="s">
        <v>46</v>
      </c>
      <c r="N17" s="32" t="s">
        <v>46</v>
      </c>
      <c r="O17" s="32" t="s">
        <v>55</v>
      </c>
      <c r="P17" s="33" t="str">
        <f t="shared" si="0"/>
        <v>80C</v>
      </c>
      <c r="Q17" s="34">
        <f t="shared" si="1"/>
        <v>0</v>
      </c>
      <c r="R17" s="34">
        <f t="shared" si="1"/>
        <v>0</v>
      </c>
      <c r="S17" s="34">
        <f t="shared" si="1"/>
        <v>0</v>
      </c>
      <c r="T17" s="34">
        <f t="shared" si="1"/>
        <v>80000000000000</v>
      </c>
      <c r="U17" s="34">
        <f t="shared" si="2"/>
        <v>80000000000000</v>
      </c>
      <c r="V17" s="35" t="str">
        <f t="shared" si="3"/>
        <v>80C</v>
      </c>
      <c r="W17" s="36">
        <f t="shared" si="4"/>
        <v>0</v>
      </c>
      <c r="X17" s="35" t="str">
        <f t="shared" si="5"/>
        <v>80C</v>
      </c>
      <c r="Y17" s="36">
        <f t="shared" si="6"/>
        <v>0</v>
      </c>
      <c r="Z17" s="31" t="str">
        <f ca="1">LOOKUP(I17,[1]Paramètres!$A$1:$A$20,[1]Paramètres!$C$1:$C$21)</f>
        <v>+18</v>
      </c>
      <c r="AA17" s="14" t="s">
        <v>35</v>
      </c>
      <c r="AB17" s="37"/>
      <c r="AC17" s="38"/>
      <c r="AD17" s="38" t="str">
        <f>IF(ISNA(VLOOKUP(D17,'[1]Liste en forme Garçons'!$C:$C,1,FALSE)),"","*")</f>
        <v>*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s="48" customFormat="1" x14ac:dyDescent="0.35">
      <c r="A18" s="24">
        <v>12</v>
      </c>
      <c r="B18" s="25" t="s">
        <v>90</v>
      </c>
      <c r="C18" s="25" t="s">
        <v>91</v>
      </c>
      <c r="D18" s="40" t="s">
        <v>92</v>
      </c>
      <c r="E18" s="27" t="s">
        <v>93</v>
      </c>
      <c r="F18" s="41">
        <v>1631</v>
      </c>
      <c r="G18" s="29">
        <v>35424</v>
      </c>
      <c r="H18" s="30" t="str">
        <f>IF(E18="","",IF(COUNTIF([1]Paramètres!$H:$H,E18)=1,IF([1]Paramètres!$E$3=[1]Paramètres!$A$23,"Belfort/Montbéliard",IF([1]Paramètres!$E$3=[1]Paramètres!$A$24,"Doubs","Franche-Comté")),IF(COUNTIF([1]Paramètres!$I:$I,E18)=1,IF([1]Paramètres!$E$3=[1]Paramètres!$A$23,"Belfort/Montbéliard",IF([1]Paramètres!$E$3=[1]Paramètres!$A$24,"Belfort","Franche-Comté")),IF(COUNTIF([1]Paramètres!$J:$J,E18)=1,IF([1]Paramètres!$E$3=[1]Paramètres!$A$25,"Franche-Comté","Haute-Saône"),IF(COUNTIF([1]Paramètres!$K:$K,E18)=1,IF([1]Paramètres!$E$3=[1]Paramètres!$A$25,"Franche-Comté","Jura"),IF(COUNTIF([1]Paramètres!$G:$G,E18)=1,IF([1]Paramètres!$E$3=[1]Paramètres!$A$23,"Besançon",IF([1]Paramètres!$E$3=[1]Paramètres!$A$24,"Doubs","Franche-Comté")),"*** INCONNU ***"))))))</f>
        <v>Doubs</v>
      </c>
      <c r="I18" s="31">
        <f>LOOKUP(YEAR(G18)-[1]Paramètres!$E$1,[1]Paramètres!$A$1:$A$20)</f>
        <v>-21</v>
      </c>
      <c r="J18" s="31" t="str">
        <f>LOOKUP(I18,[1]Paramètres!$A$1:$B$20)</f>
        <v>S</v>
      </c>
      <c r="K18" s="31">
        <f t="shared" si="7"/>
        <v>16</v>
      </c>
      <c r="L18" s="32" t="s">
        <v>80</v>
      </c>
      <c r="M18" s="32" t="s">
        <v>80</v>
      </c>
      <c r="N18" s="32">
        <v>0</v>
      </c>
      <c r="O18" s="32">
        <v>0</v>
      </c>
      <c r="P18" s="33" t="str">
        <f t="shared" si="0"/>
        <v>70C</v>
      </c>
      <c r="Q18" s="34">
        <f t="shared" si="1"/>
        <v>35000000000000</v>
      </c>
      <c r="R18" s="34">
        <f t="shared" si="1"/>
        <v>35000000000000</v>
      </c>
      <c r="S18" s="34">
        <f t="shared" si="1"/>
        <v>0</v>
      </c>
      <c r="T18" s="34">
        <f t="shared" si="1"/>
        <v>0</v>
      </c>
      <c r="U18" s="34">
        <f t="shared" si="2"/>
        <v>70000000000000</v>
      </c>
      <c r="V18" s="35" t="str">
        <f t="shared" si="3"/>
        <v>70C</v>
      </c>
      <c r="W18" s="36">
        <f t="shared" si="4"/>
        <v>0</v>
      </c>
      <c r="X18" s="35" t="str">
        <f t="shared" si="5"/>
        <v>70C</v>
      </c>
      <c r="Y18" s="36">
        <f t="shared" si="6"/>
        <v>0</v>
      </c>
      <c r="Z18" s="31" t="str">
        <f ca="1">LOOKUP(I18,[1]Paramètres!$A$1:$A$20,[1]Paramètres!$C$1:$C$21)</f>
        <v>+18</v>
      </c>
      <c r="AA18" s="14" t="s">
        <v>35</v>
      </c>
      <c r="AB18" s="37"/>
      <c r="AC18" s="3"/>
      <c r="AD18" s="38" t="str">
        <f>IF(ISNA(VLOOKUP(D18,'[1]Liste en forme Garçons'!$C:$C,1,FALSE)),"","*")</f>
        <v>*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39" customFormat="1" x14ac:dyDescent="0.35">
      <c r="A19" s="24">
        <v>13</v>
      </c>
      <c r="B19" s="25" t="s">
        <v>94</v>
      </c>
      <c r="C19" s="25" t="s">
        <v>95</v>
      </c>
      <c r="D19" s="26" t="s">
        <v>96</v>
      </c>
      <c r="E19" s="27" t="s">
        <v>97</v>
      </c>
      <c r="F19" s="28">
        <v>1531</v>
      </c>
      <c r="G19" s="29">
        <v>25077</v>
      </c>
      <c r="H19" s="30" t="str">
        <f>IF(E19="","",IF(COUNTIF([1]Paramètres!$H:$H,E19)=1,IF([1]Paramètres!$E$3=[1]Paramètres!$A$23,"Belfort/Montbéliard",IF([1]Paramètres!$E$3=[1]Paramètres!$A$24,"Doubs","Franche-Comté")),IF(COUNTIF([1]Paramètres!$I:$I,E19)=1,IF([1]Paramètres!$E$3=[1]Paramètres!$A$23,"Belfort/Montbéliard",IF([1]Paramètres!$E$3=[1]Paramètres!$A$24,"Belfort","Franche-Comté")),IF(COUNTIF([1]Paramètres!$J:$J,E19)=1,IF([1]Paramètres!$E$3=[1]Paramètres!$A$25,"Franche-Comté","Haute-Saône"),IF(COUNTIF([1]Paramètres!$K:$K,E19)=1,IF([1]Paramètres!$E$3=[1]Paramètres!$A$25,"Franche-Comté","Jura"),IF(COUNTIF([1]Paramètres!$G:$G,E19)=1,IF([1]Paramètres!$E$3=[1]Paramètres!$A$23,"Besançon",IF([1]Paramètres!$E$3=[1]Paramètres!$A$24,"Doubs","Franche-Comté")),"*** INCONNU ***"))))))</f>
        <v>Doubs</v>
      </c>
      <c r="I19" s="31">
        <f>LOOKUP(YEAR(G19)-[1]Paramètres!$E$1,[1]Paramètres!$A$1:$A$20)</f>
        <v>-50</v>
      </c>
      <c r="J19" s="31" t="str">
        <f>LOOKUP(I19,[1]Paramètres!$A$1:$B$20)</f>
        <v>V1</v>
      </c>
      <c r="K19" s="31">
        <f t="shared" si="7"/>
        <v>15</v>
      </c>
      <c r="L19" s="32" t="s">
        <v>78</v>
      </c>
      <c r="M19" s="32" t="s">
        <v>62</v>
      </c>
      <c r="N19" s="32" t="s">
        <v>70</v>
      </c>
      <c r="O19" s="32" t="s">
        <v>98</v>
      </c>
      <c r="P19" s="33" t="str">
        <f t="shared" si="0"/>
        <v>65C</v>
      </c>
      <c r="Q19" s="34">
        <f t="shared" si="1"/>
        <v>1000000000000</v>
      </c>
      <c r="R19" s="34">
        <f t="shared" si="1"/>
        <v>30000000000000</v>
      </c>
      <c r="S19" s="34">
        <f t="shared" si="1"/>
        <v>32000000000000</v>
      </c>
      <c r="T19" s="34">
        <f t="shared" si="1"/>
        <v>2000000000000</v>
      </c>
      <c r="U19" s="34">
        <f t="shared" si="2"/>
        <v>65000000000000</v>
      </c>
      <c r="V19" s="35" t="str">
        <f t="shared" si="3"/>
        <v>65C</v>
      </c>
      <c r="W19" s="36">
        <f t="shared" si="4"/>
        <v>0</v>
      </c>
      <c r="X19" s="35" t="str">
        <f t="shared" si="5"/>
        <v>65C</v>
      </c>
      <c r="Y19" s="36">
        <f t="shared" si="6"/>
        <v>0</v>
      </c>
      <c r="Z19" s="31" t="str">
        <f ca="1">LOOKUP(I19,[1]Paramètres!$A$1:$A$20,[1]Paramètres!$C$1:$C$21)</f>
        <v>+18</v>
      </c>
      <c r="AA19" s="14" t="s">
        <v>35</v>
      </c>
      <c r="AB19" s="37"/>
      <c r="AC19" s="38"/>
      <c r="AD19" s="38" t="str">
        <f>IF(ISNA(VLOOKUP(D19,'[1]Liste en forme Garçons'!$C:$C,1,FALSE)),"","*")</f>
        <v>*</v>
      </c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39" customFormat="1" x14ac:dyDescent="0.35">
      <c r="A20" s="24">
        <v>14</v>
      </c>
      <c r="B20" s="25" t="s">
        <v>99</v>
      </c>
      <c r="C20" s="25" t="s">
        <v>100</v>
      </c>
      <c r="D20" s="26" t="s">
        <v>101</v>
      </c>
      <c r="E20" s="27" t="s">
        <v>102</v>
      </c>
      <c r="F20" s="28">
        <v>1393</v>
      </c>
      <c r="G20" s="29">
        <v>32452</v>
      </c>
      <c r="H20" s="30" t="str">
        <f>IF(E20="","",IF(COUNTIF([1]Paramètres!$H:$H,E20)=1,IF([1]Paramètres!$E$3=[1]Paramètres!$A$23,"Belfort/Montbéliard",IF([1]Paramètres!$E$3=[1]Paramètres!$A$24,"Doubs","Franche-Comté")),IF(COUNTIF([1]Paramètres!$I:$I,E20)=1,IF([1]Paramètres!$E$3=[1]Paramètres!$A$23,"Belfort/Montbéliard",IF([1]Paramètres!$E$3=[1]Paramètres!$A$24,"Belfort","Franche-Comté")),IF(COUNTIF([1]Paramètres!$J:$J,E20)=1,IF([1]Paramètres!$E$3=[1]Paramètres!$A$25,"Franche-Comté","Haute-Saône"),IF(COUNTIF([1]Paramètres!$K:$K,E20)=1,IF([1]Paramètres!$E$3=[1]Paramètres!$A$25,"Franche-Comté","Jura"),IF(COUNTIF([1]Paramètres!$G:$G,E20)=1,IF([1]Paramètres!$E$3=[1]Paramètres!$A$23,"Besançon",IF([1]Paramètres!$E$3=[1]Paramètres!$A$24,"Doubs","Franche-Comté")),"*** INCONNU ***"))))))</f>
        <v>Doubs</v>
      </c>
      <c r="I20" s="31">
        <f>LOOKUP(YEAR(G20)-[1]Paramètres!$E$1,[1]Paramètres!$A$1:$A$20)</f>
        <v>-40</v>
      </c>
      <c r="J20" s="31" t="str">
        <f>LOOKUP(I20,[1]Paramètres!$A$1:$B$20)</f>
        <v>S</v>
      </c>
      <c r="K20" s="31">
        <f t="shared" si="7"/>
        <v>13</v>
      </c>
      <c r="L20" s="32" t="s">
        <v>103</v>
      </c>
      <c r="M20" s="32" t="s">
        <v>68</v>
      </c>
      <c r="N20" s="32" t="s">
        <v>104</v>
      </c>
      <c r="O20" s="32" t="s">
        <v>79</v>
      </c>
      <c r="P20" s="33" t="str">
        <f t="shared" si="0"/>
        <v>60C80D</v>
      </c>
      <c r="Q20" s="34">
        <f t="shared" si="1"/>
        <v>800000000000</v>
      </c>
      <c r="R20" s="34">
        <f t="shared" si="1"/>
        <v>23000000000000</v>
      </c>
      <c r="S20" s="34">
        <f t="shared" si="1"/>
        <v>17000000000000</v>
      </c>
      <c r="T20" s="34">
        <f t="shared" si="1"/>
        <v>20000000000000</v>
      </c>
      <c r="U20" s="34">
        <f t="shared" si="2"/>
        <v>60800000000000</v>
      </c>
      <c r="V20" s="35" t="str">
        <f t="shared" si="3"/>
        <v>60C</v>
      </c>
      <c r="W20" s="36">
        <f t="shared" si="4"/>
        <v>800000000000</v>
      </c>
      <c r="X20" s="35" t="str">
        <f t="shared" si="5"/>
        <v>60C80D</v>
      </c>
      <c r="Y20" s="36">
        <f t="shared" si="6"/>
        <v>0</v>
      </c>
      <c r="Z20" s="31" t="str">
        <f ca="1">LOOKUP(I20,[1]Paramètres!$A$1:$A$20,[1]Paramètres!$C$1:$C$21)</f>
        <v>+18</v>
      </c>
      <c r="AA20" s="14" t="s">
        <v>35</v>
      </c>
      <c r="AB20" s="37"/>
      <c r="AC20" s="38"/>
      <c r="AD20" s="38" t="str">
        <f>IF(ISNA(VLOOKUP(D20,'[1]Liste en forme Garçons'!$C:$C,1,FALSE)),"","*")</f>
        <v>*</v>
      </c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39" customFormat="1" x14ac:dyDescent="0.35">
      <c r="A21" s="24">
        <v>15</v>
      </c>
      <c r="B21" s="25" t="s">
        <v>105</v>
      </c>
      <c r="C21" s="25" t="s">
        <v>106</v>
      </c>
      <c r="D21" s="26" t="s">
        <v>107</v>
      </c>
      <c r="E21" s="44" t="s">
        <v>108</v>
      </c>
      <c r="F21" s="28">
        <v>1316</v>
      </c>
      <c r="G21" s="29">
        <v>24647</v>
      </c>
      <c r="H21" s="30" t="str">
        <f>IF(E21="","",IF(COUNTIF([1]Paramètres!$H:$H,E21)=1,IF([1]Paramètres!$E$3=[1]Paramètres!$A$23,"Belfort/Montbéliard",IF([1]Paramètres!$E$3=[1]Paramètres!$A$24,"Doubs","Franche-Comté")),IF(COUNTIF([1]Paramètres!$I:$I,E21)=1,IF([1]Paramètres!$E$3=[1]Paramètres!$A$23,"Belfort/Montbéliard",IF([1]Paramètres!$E$3=[1]Paramètres!$A$24,"Belfort","Franche-Comté")),IF(COUNTIF([1]Paramètres!$J:$J,E21)=1,IF([1]Paramètres!$E$3=[1]Paramètres!$A$25,"Franche-Comté","Haute-Saône"),IF(COUNTIF([1]Paramètres!$K:$K,E21)=1,IF([1]Paramètres!$E$3=[1]Paramètres!$A$25,"Franche-Comté","Jura"),IF(COUNTIF([1]Paramètres!$G:$G,E21)=1,IF([1]Paramètres!$E$3=[1]Paramètres!$A$23,"Besançon",IF([1]Paramètres!$E$3=[1]Paramètres!$A$24,"Doubs","Franche-Comté")),"*** INCONNU ***"))))))</f>
        <v>Doubs</v>
      </c>
      <c r="I21" s="31">
        <f>LOOKUP(YEAR(G21)-[1]Paramètres!$E$1,[1]Paramètres!$A$1:$A$20)</f>
        <v>-50</v>
      </c>
      <c r="J21" s="31" t="str">
        <f>LOOKUP(I21,[1]Paramètres!$A$1:$B$20)</f>
        <v>V1</v>
      </c>
      <c r="K21" s="31">
        <f t="shared" si="7"/>
        <v>13</v>
      </c>
      <c r="L21" s="32" t="s">
        <v>87</v>
      </c>
      <c r="M21" s="32" t="s">
        <v>109</v>
      </c>
      <c r="N21" s="32" t="s">
        <v>110</v>
      </c>
      <c r="O21" s="32" t="s">
        <v>111</v>
      </c>
      <c r="P21" s="33" t="str">
        <f t="shared" si="0"/>
        <v>57C</v>
      </c>
      <c r="Q21" s="34">
        <f t="shared" si="1"/>
        <v>13000000000000</v>
      </c>
      <c r="R21" s="34">
        <f t="shared" si="1"/>
        <v>26000000000000</v>
      </c>
      <c r="S21" s="34">
        <f t="shared" si="1"/>
        <v>11000000000000</v>
      </c>
      <c r="T21" s="34">
        <f t="shared" si="1"/>
        <v>7000000000000</v>
      </c>
      <c r="U21" s="34">
        <f t="shared" si="2"/>
        <v>57000000000000</v>
      </c>
      <c r="V21" s="35" t="str">
        <f t="shared" si="3"/>
        <v>57C</v>
      </c>
      <c r="W21" s="36">
        <f t="shared" si="4"/>
        <v>0</v>
      </c>
      <c r="X21" s="35" t="str">
        <f t="shared" si="5"/>
        <v>57C</v>
      </c>
      <c r="Y21" s="36">
        <f t="shared" si="6"/>
        <v>0</v>
      </c>
      <c r="Z21" s="31" t="str">
        <f ca="1">LOOKUP(I21,[1]Paramètres!$A$1:$A$20,[1]Paramètres!$C$1:$C$21)</f>
        <v>+18</v>
      </c>
      <c r="AA21" s="14" t="s">
        <v>35</v>
      </c>
      <c r="AB21" s="37"/>
      <c r="AC21" s="38"/>
      <c r="AD21" s="38" t="str">
        <f>IF(ISNA(VLOOKUP(D21,'[1]Liste en forme Garçons'!$C:$C,1,FALSE)),"","*")</f>
        <v>*</v>
      </c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39" customFormat="1" x14ac:dyDescent="0.35">
      <c r="A22" s="24">
        <v>16</v>
      </c>
      <c r="B22" s="25" t="s">
        <v>112</v>
      </c>
      <c r="C22" s="25" t="s">
        <v>113</v>
      </c>
      <c r="D22" s="26" t="s">
        <v>114</v>
      </c>
      <c r="E22" s="27" t="s">
        <v>67</v>
      </c>
      <c r="F22" s="28">
        <v>1438</v>
      </c>
      <c r="G22" s="29">
        <v>33138</v>
      </c>
      <c r="H22" s="30" t="str">
        <f>IF(E22="","",IF(COUNTIF([1]Paramètres!$H:$H,E22)=1,IF([1]Paramètres!$E$3=[1]Paramètres!$A$23,"Belfort/Montbéliard",IF([1]Paramètres!$E$3=[1]Paramètres!$A$24,"Doubs","Franche-Comté")),IF(COUNTIF([1]Paramètres!$I:$I,E22)=1,IF([1]Paramètres!$E$3=[1]Paramètres!$A$23,"Belfort/Montbéliard",IF([1]Paramètres!$E$3=[1]Paramètres!$A$24,"Belfort","Franche-Comté")),IF(COUNTIF([1]Paramètres!$J:$J,E22)=1,IF([1]Paramètres!$E$3=[1]Paramètres!$A$25,"Franche-Comté","Haute-Saône"),IF(COUNTIF([1]Paramètres!$K:$K,E22)=1,IF([1]Paramètres!$E$3=[1]Paramètres!$A$25,"Franche-Comté","Jura"),IF(COUNTIF([1]Paramètres!$G:$G,E22)=1,IF([1]Paramètres!$E$3=[1]Paramètres!$A$23,"Besançon",IF([1]Paramètres!$E$3=[1]Paramètres!$A$24,"Doubs","Franche-Comté")),"*** INCONNU ***"))))))</f>
        <v>Doubs</v>
      </c>
      <c r="I22" s="31">
        <f>LOOKUP(YEAR(G22)-[1]Paramètres!$E$1,[1]Paramètres!$A$1:$A$20)</f>
        <v>-40</v>
      </c>
      <c r="J22" s="31" t="str">
        <f>LOOKUP(I22,[1]Paramètres!$A$1:$B$20)</f>
        <v>S</v>
      </c>
      <c r="K22" s="31">
        <f t="shared" si="7"/>
        <v>14</v>
      </c>
      <c r="L22" s="32" t="s">
        <v>78</v>
      </c>
      <c r="M22" s="32" t="s">
        <v>57</v>
      </c>
      <c r="N22" s="32" t="s">
        <v>68</v>
      </c>
      <c r="O22" s="32">
        <v>0</v>
      </c>
      <c r="P22" s="33" t="str">
        <f t="shared" si="0"/>
        <v>55C</v>
      </c>
      <c r="Q22" s="34">
        <f t="shared" si="1"/>
        <v>1000000000000</v>
      </c>
      <c r="R22" s="34">
        <f t="shared" si="1"/>
        <v>31000000000000</v>
      </c>
      <c r="S22" s="34">
        <f t="shared" si="1"/>
        <v>23000000000000</v>
      </c>
      <c r="T22" s="34">
        <f t="shared" si="1"/>
        <v>0</v>
      </c>
      <c r="U22" s="34">
        <f t="shared" si="2"/>
        <v>55000000000000</v>
      </c>
      <c r="V22" s="35" t="str">
        <f t="shared" si="3"/>
        <v>55C</v>
      </c>
      <c r="W22" s="36">
        <f t="shared" si="4"/>
        <v>0</v>
      </c>
      <c r="X22" s="35" t="str">
        <f t="shared" si="5"/>
        <v>55C</v>
      </c>
      <c r="Y22" s="36">
        <f t="shared" si="6"/>
        <v>0</v>
      </c>
      <c r="Z22" s="31" t="str">
        <f ca="1">LOOKUP(I22,[1]Paramètres!$A$1:$A$20,[1]Paramètres!$C$1:$C$21)</f>
        <v>+18</v>
      </c>
      <c r="AA22" s="14" t="s">
        <v>35</v>
      </c>
      <c r="AB22" s="49"/>
      <c r="AC22" s="38"/>
      <c r="AD22" s="38" t="str">
        <f>IF(ISNA(VLOOKUP(D22,'[1]Liste en forme Garçons'!$C:$C,1,FALSE)),"","*")</f>
        <v>*</v>
      </c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4" spans="1:46" s="39" customFormat="1" x14ac:dyDescent="0.35">
      <c r="A24" s="50">
        <v>17</v>
      </c>
      <c r="B24" s="25" t="s">
        <v>115</v>
      </c>
      <c r="C24" s="25" t="s">
        <v>116</v>
      </c>
      <c r="D24" s="26" t="s">
        <v>117</v>
      </c>
      <c r="E24" s="44" t="s">
        <v>102</v>
      </c>
      <c r="F24" s="28">
        <v>1450</v>
      </c>
      <c r="G24" s="29">
        <v>24624</v>
      </c>
      <c r="H24" s="30" t="str">
        <f>IF(E24="","",IF(COUNTIF([1]Paramètres!$H:$H,E24)=1,IF([1]Paramètres!$E$3=[1]Paramètres!$A$23,"Belfort/Montbéliard",IF([1]Paramètres!$E$3=[1]Paramètres!$A$24,"Doubs","Franche-Comté")),IF(COUNTIF([1]Paramètres!$I:$I,E24)=1,IF([1]Paramètres!$E$3=[1]Paramètres!$A$23,"Belfort/Montbéliard",IF([1]Paramètres!$E$3=[1]Paramètres!$A$24,"Belfort","Franche-Comté")),IF(COUNTIF([1]Paramètres!$J:$J,E24)=1,IF([1]Paramètres!$E$3=[1]Paramètres!$A$25,"Franche-Comté","Haute-Saône"),IF(COUNTIF([1]Paramètres!$K:$K,E24)=1,IF([1]Paramètres!$E$3=[1]Paramètres!$A$25,"Franche-Comté","Jura"),IF(COUNTIF([1]Paramètres!$G:$G,E24)=1,IF([1]Paramètres!$E$3=[1]Paramètres!$A$23,"Besançon",IF([1]Paramètres!$E$3=[1]Paramètres!$A$24,"Doubs","Franche-Comté")),"*** INCONNU ***"))))))</f>
        <v>Doubs</v>
      </c>
      <c r="I24" s="31">
        <f>LOOKUP(YEAR(G24)-[1]Paramètres!$E$1,[1]Paramètres!$A$1:$A$20)</f>
        <v>-50</v>
      </c>
      <c r="J24" s="31" t="str">
        <f>LOOKUP(I24,[1]Paramètres!$A$1:$B$20)</f>
        <v>V1</v>
      </c>
      <c r="K24" s="31">
        <f t="shared" ref="K24:K71" si="8">INT(F24/100)</f>
        <v>14</v>
      </c>
      <c r="L24" s="32" t="s">
        <v>79</v>
      </c>
      <c r="M24" s="32" t="s">
        <v>118</v>
      </c>
      <c r="N24" s="32" t="s">
        <v>119</v>
      </c>
      <c r="O24" s="32" t="s">
        <v>120</v>
      </c>
      <c r="P24" s="33" t="str">
        <f t="shared" ref="P24:P71" si="9">IF(Y24&gt;0,CONCATENATE(X24,INT(Y24/POWER(10,INT(LOG10(Y24)/2)*2)),CHAR(73-INT(LOG10(Y24)/2))),X24)</f>
        <v>52C35D</v>
      </c>
      <c r="Q24" s="34">
        <f t="shared" ref="Q24:T52" si="10">POWER(10,(73-CODE(IF(OR(L24=0,L24="",L24="Ni"),"Z",RIGHT(UPPER(L24)))))*2)*IF(OR(L24=0,L24="",L24="Ni"),0,VALUE(LEFT(L24,LEN(L24)-1)))</f>
        <v>20000000000000</v>
      </c>
      <c r="R24" s="34">
        <f t="shared" si="10"/>
        <v>27000000000000</v>
      </c>
      <c r="S24" s="34">
        <f t="shared" si="10"/>
        <v>5000000000000</v>
      </c>
      <c r="T24" s="34">
        <f t="shared" si="10"/>
        <v>350000000000</v>
      </c>
      <c r="U24" s="34">
        <f t="shared" ref="U24:U71" si="11">Q24+R24+S24+T24</f>
        <v>52350000000000</v>
      </c>
      <c r="V24" s="35" t="str">
        <f t="shared" ref="V24:V71" si="12">IF(U24&gt;0,CONCATENATE(INT(U24/POWER(10,INT(MIN(LOG10(U24),16)/2)*2)),CHAR(73-INT(MIN(LOG10(U24),16)/2))),"0")</f>
        <v>52C</v>
      </c>
      <c r="W24" s="36">
        <f t="shared" ref="W24:W71" si="13">IF(U24&gt;0,U24-INT(U24/POWER(10,INT(MIN(LOG10(U24),16)/2)*2))*POWER(10,INT(MIN(LOG10(U24),16)/2)*2),0)</f>
        <v>350000000000</v>
      </c>
      <c r="X24" s="35" t="str">
        <f t="shared" ref="X24:X71" si="14">IF(W24&gt;0,CONCATENATE(V24,INT(W24/POWER(10,INT(LOG10(W24)/2)*2)),CHAR(73-INT(LOG10(W24)/2))),V24)</f>
        <v>52C35D</v>
      </c>
      <c r="Y24" s="36">
        <f t="shared" ref="Y24:Y71" si="15">IF(W24&gt;0,W24-INT(W24/POWER(10,INT(LOG10(W24)/2)*2))*POWER(10,INT(LOG10(W24)/2)*2),0)</f>
        <v>0</v>
      </c>
      <c r="Z24" s="31" t="str">
        <f ca="1">LOOKUP(I24,[1]Paramètres!$A$1:$A$20,[1]Paramètres!$C$1:$C$21)</f>
        <v>+18</v>
      </c>
      <c r="AA24" s="14" t="s">
        <v>35</v>
      </c>
      <c r="AB24" s="51"/>
      <c r="AC24" s="38"/>
      <c r="AD24" s="38" t="str">
        <f>IF(ISNA(VLOOKUP(D24,'[1]Liste en forme Garçons'!$C:$C,1,FALSE)),"","*")</f>
        <v>*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s="39" customFormat="1" x14ac:dyDescent="0.35">
      <c r="A25" s="50">
        <v>18</v>
      </c>
      <c r="B25" s="25" t="s">
        <v>121</v>
      </c>
      <c r="C25" s="25" t="s">
        <v>122</v>
      </c>
      <c r="D25" s="26" t="s">
        <v>123</v>
      </c>
      <c r="E25" s="27" t="s">
        <v>124</v>
      </c>
      <c r="F25" s="28">
        <v>1391</v>
      </c>
      <c r="G25" s="29">
        <v>26412</v>
      </c>
      <c r="H25" s="30" t="str">
        <f>IF(E25="","",IF(COUNTIF([1]Paramètres!$H:$H,E25)=1,IF([1]Paramètres!$E$3=[1]Paramètres!$A$23,"Belfort/Montbéliard",IF([1]Paramètres!$E$3=[1]Paramètres!$A$24,"Doubs","Franche-Comté")),IF(COUNTIF([1]Paramètres!$I:$I,E25)=1,IF([1]Paramètres!$E$3=[1]Paramètres!$A$23,"Belfort/Montbéliard",IF([1]Paramètres!$E$3=[1]Paramètres!$A$24,"Belfort","Franche-Comté")),IF(COUNTIF([1]Paramètres!$J:$J,E25)=1,IF([1]Paramètres!$E$3=[1]Paramètres!$A$25,"Franche-Comté","Haute-Saône"),IF(COUNTIF([1]Paramètres!$K:$K,E25)=1,IF([1]Paramètres!$E$3=[1]Paramètres!$A$25,"Franche-Comté","Jura"),IF(COUNTIF([1]Paramètres!$G:$G,E25)=1,IF([1]Paramètres!$E$3=[1]Paramètres!$A$23,"Besançon",IF([1]Paramètres!$E$3=[1]Paramètres!$A$24,"Doubs","Franche-Comté")),"*** INCONNU ***"))))))</f>
        <v>Doubs</v>
      </c>
      <c r="I25" s="31">
        <f>LOOKUP(YEAR(G25)-[1]Paramètres!$E$1,[1]Paramètres!$A$1:$A$20)</f>
        <v>-50</v>
      </c>
      <c r="J25" s="31" t="str">
        <f>LOOKUP(I25,[1]Paramètres!$A$1:$B$20)</f>
        <v>V1</v>
      </c>
      <c r="K25" s="31">
        <f t="shared" si="8"/>
        <v>13</v>
      </c>
      <c r="L25" s="32">
        <v>0</v>
      </c>
      <c r="M25" s="32" t="s">
        <v>78</v>
      </c>
      <c r="N25" s="32" t="s">
        <v>79</v>
      </c>
      <c r="O25" s="32" t="s">
        <v>68</v>
      </c>
      <c r="P25" s="33" t="str">
        <f t="shared" si="9"/>
        <v>44C</v>
      </c>
      <c r="Q25" s="34">
        <f t="shared" si="10"/>
        <v>0</v>
      </c>
      <c r="R25" s="34">
        <f t="shared" si="10"/>
        <v>1000000000000</v>
      </c>
      <c r="S25" s="34">
        <f t="shared" si="10"/>
        <v>20000000000000</v>
      </c>
      <c r="T25" s="34">
        <f t="shared" si="10"/>
        <v>23000000000000</v>
      </c>
      <c r="U25" s="34">
        <f t="shared" si="11"/>
        <v>44000000000000</v>
      </c>
      <c r="V25" s="35" t="str">
        <f t="shared" si="12"/>
        <v>44C</v>
      </c>
      <c r="W25" s="36">
        <f t="shared" si="13"/>
        <v>0</v>
      </c>
      <c r="X25" s="35" t="str">
        <f t="shared" si="14"/>
        <v>44C</v>
      </c>
      <c r="Y25" s="36">
        <f t="shared" si="15"/>
        <v>0</v>
      </c>
      <c r="Z25" s="31" t="str">
        <f ca="1">LOOKUP(I25,[1]Paramètres!$A$1:$A$20,[1]Paramètres!$C$1:$C$21)</f>
        <v>+18</v>
      </c>
      <c r="AA25" s="14" t="s">
        <v>35</v>
      </c>
      <c r="AB25" s="37"/>
      <c r="AC25" s="38"/>
      <c r="AD25" s="38" t="str">
        <f>IF(ISNA(VLOOKUP(D25,'[1]Liste en forme Garçons'!$C:$C,1,FALSE)),"","*")</f>
        <v>*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39" customFormat="1" x14ac:dyDescent="0.35">
      <c r="A26" s="50">
        <v>19</v>
      </c>
      <c r="B26" s="25" t="s">
        <v>125</v>
      </c>
      <c r="C26" s="25" t="s">
        <v>126</v>
      </c>
      <c r="D26" s="40" t="s">
        <v>127</v>
      </c>
      <c r="E26" s="27" t="s">
        <v>128</v>
      </c>
      <c r="F26" s="41">
        <v>1274</v>
      </c>
      <c r="G26" s="29">
        <v>35072</v>
      </c>
      <c r="H26" s="30" t="str">
        <f>IF(E26="","",IF(COUNTIF([1]Paramètres!$H:$H,E26)=1,IF([1]Paramètres!$E$3=[1]Paramètres!$A$23,"Belfort/Montbéliard",IF([1]Paramètres!$E$3=[1]Paramètres!$A$24,"Doubs","Franche-Comté")),IF(COUNTIF([1]Paramètres!$I:$I,E26)=1,IF([1]Paramètres!$E$3=[1]Paramètres!$A$23,"Belfort/Montbéliard",IF([1]Paramètres!$E$3=[1]Paramètres!$A$24,"Belfort","Franche-Comté")),IF(COUNTIF([1]Paramètres!$J:$J,E26)=1,IF([1]Paramètres!$E$3=[1]Paramètres!$A$25,"Franche-Comté","Haute-Saône"),IF(COUNTIF([1]Paramètres!$K:$K,E26)=1,IF([1]Paramètres!$E$3=[1]Paramètres!$A$25,"Franche-Comté","Jura"),IF(COUNTIF([1]Paramètres!$G:$G,E26)=1,IF([1]Paramètres!$E$3=[1]Paramètres!$A$23,"Besançon",IF([1]Paramètres!$E$3=[1]Paramètres!$A$24,"Doubs","Franche-Comté")),"*** INCONNU ***"))))))</f>
        <v>Doubs</v>
      </c>
      <c r="I26" s="31">
        <f>LOOKUP(YEAR(G26)-[1]Paramètres!$E$1,[1]Paramètres!$A$1:$A$20)</f>
        <v>-21</v>
      </c>
      <c r="J26" s="31" t="str">
        <f>LOOKUP(I26,[1]Paramètres!$A$1:$B$20)</f>
        <v>S</v>
      </c>
      <c r="K26" s="31">
        <f t="shared" si="8"/>
        <v>12</v>
      </c>
      <c r="L26" s="32" t="s">
        <v>85</v>
      </c>
      <c r="M26" s="32" t="s">
        <v>110</v>
      </c>
      <c r="N26" s="32" t="s">
        <v>129</v>
      </c>
      <c r="O26" s="32" t="s">
        <v>104</v>
      </c>
      <c r="P26" s="33" t="str">
        <f t="shared" si="9"/>
        <v>44C</v>
      </c>
      <c r="Q26" s="34">
        <f t="shared" si="10"/>
        <v>10000000000000</v>
      </c>
      <c r="R26" s="34">
        <f t="shared" si="10"/>
        <v>11000000000000</v>
      </c>
      <c r="S26" s="34">
        <f t="shared" si="10"/>
        <v>6000000000000</v>
      </c>
      <c r="T26" s="34">
        <f t="shared" si="10"/>
        <v>17000000000000</v>
      </c>
      <c r="U26" s="34">
        <f t="shared" si="11"/>
        <v>44000000000000</v>
      </c>
      <c r="V26" s="35" t="str">
        <f t="shared" si="12"/>
        <v>44C</v>
      </c>
      <c r="W26" s="36">
        <f t="shared" si="13"/>
        <v>0</v>
      </c>
      <c r="X26" s="35" t="str">
        <f t="shared" si="14"/>
        <v>44C</v>
      </c>
      <c r="Y26" s="36">
        <f t="shared" si="15"/>
        <v>0</v>
      </c>
      <c r="Z26" s="31" t="str">
        <f ca="1">LOOKUP(I26,[1]Paramètres!$A$1:$A$20,[1]Paramètres!$C$1:$C$21)</f>
        <v>+18</v>
      </c>
      <c r="AA26" s="14" t="s">
        <v>35</v>
      </c>
      <c r="AB26" s="37"/>
      <c r="AC26" s="38"/>
      <c r="AD26" s="38" t="str">
        <f>IF(ISNA(VLOOKUP(D26,'[1]Liste en forme Garçons'!$C:$C,1,FALSE)),"","*")</f>
        <v>*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s="39" customFormat="1" x14ac:dyDescent="0.35">
      <c r="A27" s="50">
        <v>20</v>
      </c>
      <c r="B27" s="25" t="s">
        <v>130</v>
      </c>
      <c r="C27" s="25" t="s">
        <v>131</v>
      </c>
      <c r="D27" s="26" t="s">
        <v>132</v>
      </c>
      <c r="E27" s="44" t="s">
        <v>67</v>
      </c>
      <c r="F27" s="28">
        <v>1305</v>
      </c>
      <c r="G27" s="29">
        <v>32196</v>
      </c>
      <c r="H27" s="30" t="str">
        <f>IF(E27="","",IF(COUNTIF([1]Paramètres!$H:$H,E27)=1,IF([1]Paramètres!$E$3=[1]Paramètres!$A$23,"Belfort/Montbéliard",IF([1]Paramètres!$E$3=[1]Paramètres!$A$24,"Doubs","Franche-Comté")),IF(COUNTIF([1]Paramètres!$I:$I,E27)=1,IF([1]Paramètres!$E$3=[1]Paramètres!$A$23,"Belfort/Montbéliard",IF([1]Paramètres!$E$3=[1]Paramètres!$A$24,"Belfort","Franche-Comté")),IF(COUNTIF([1]Paramètres!$J:$J,E27)=1,IF([1]Paramètres!$E$3=[1]Paramètres!$A$25,"Franche-Comté","Haute-Saône"),IF(COUNTIF([1]Paramètres!$K:$K,E27)=1,IF([1]Paramètres!$E$3=[1]Paramètres!$A$25,"Franche-Comté","Jura"),IF(COUNTIF([1]Paramètres!$G:$G,E27)=1,IF([1]Paramètres!$E$3=[1]Paramètres!$A$23,"Besançon",IF([1]Paramètres!$E$3=[1]Paramètres!$A$24,"Doubs","Franche-Comté")),"*** INCONNU ***"))))))</f>
        <v>Doubs</v>
      </c>
      <c r="I27" s="31">
        <f>LOOKUP(YEAR(G27)-[1]Paramètres!$E$1,[1]Paramètres!$A$1:$A$20)</f>
        <v>-40</v>
      </c>
      <c r="J27" s="31" t="str">
        <f>LOOKUP(I27,[1]Paramètres!$A$1:$B$20)</f>
        <v>S</v>
      </c>
      <c r="K27" s="31">
        <f t="shared" si="8"/>
        <v>13</v>
      </c>
      <c r="L27" s="32" t="s">
        <v>109</v>
      </c>
      <c r="M27" s="32" t="s">
        <v>111</v>
      </c>
      <c r="N27" s="32" t="s">
        <v>133</v>
      </c>
      <c r="O27" s="32">
        <v>0</v>
      </c>
      <c r="P27" s="33" t="str">
        <f t="shared" si="9"/>
        <v>41C</v>
      </c>
      <c r="Q27" s="34">
        <f t="shared" si="10"/>
        <v>26000000000000</v>
      </c>
      <c r="R27" s="34">
        <f t="shared" si="10"/>
        <v>7000000000000</v>
      </c>
      <c r="S27" s="34">
        <f t="shared" si="10"/>
        <v>8000000000000</v>
      </c>
      <c r="T27" s="34">
        <f t="shared" si="10"/>
        <v>0</v>
      </c>
      <c r="U27" s="34">
        <f t="shared" si="11"/>
        <v>41000000000000</v>
      </c>
      <c r="V27" s="35" t="str">
        <f t="shared" si="12"/>
        <v>41C</v>
      </c>
      <c r="W27" s="36">
        <f t="shared" si="13"/>
        <v>0</v>
      </c>
      <c r="X27" s="35" t="str">
        <f t="shared" si="14"/>
        <v>41C</v>
      </c>
      <c r="Y27" s="36">
        <f t="shared" si="15"/>
        <v>0</v>
      </c>
      <c r="Z27" s="31" t="str">
        <f ca="1">LOOKUP(I27,[1]Paramètres!$A$1:$A$20,[1]Paramètres!$C$1:$C$21)</f>
        <v>+18</v>
      </c>
      <c r="AA27" s="14" t="s">
        <v>35</v>
      </c>
      <c r="AB27" s="37"/>
      <c r="AC27" s="3"/>
      <c r="AD27" s="38" t="str">
        <f>IF(ISNA(VLOOKUP(D27,'[1]Liste en forme Garçons'!$C:$C,1,FALSE)),"","*")</f>
        <v>*</v>
      </c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s="39" customFormat="1" x14ac:dyDescent="0.35">
      <c r="A28" s="50">
        <v>21</v>
      </c>
      <c r="B28" s="25" t="s">
        <v>134</v>
      </c>
      <c r="C28" s="25" t="s">
        <v>135</v>
      </c>
      <c r="D28" s="26" t="s">
        <v>136</v>
      </c>
      <c r="E28" s="27" t="s">
        <v>137</v>
      </c>
      <c r="F28" s="28">
        <v>1382</v>
      </c>
      <c r="G28" s="29">
        <v>23998</v>
      </c>
      <c r="H28" s="30" t="str">
        <f>IF(E28="","",IF(COUNTIF([1]Paramètres!$H:$H,E28)=1,IF([1]Paramètres!$E$3=[1]Paramètres!$A$23,"Belfort/Montbéliard",IF([1]Paramètres!$E$3=[1]Paramètres!$A$24,"Doubs","Franche-Comté")),IF(COUNTIF([1]Paramètres!$I:$I,E28)=1,IF([1]Paramètres!$E$3=[1]Paramètres!$A$23,"Belfort/Montbéliard",IF([1]Paramètres!$E$3=[1]Paramètres!$A$24,"Belfort","Franche-Comté")),IF(COUNTIF([1]Paramètres!$J:$J,E28)=1,IF([1]Paramètres!$E$3=[1]Paramètres!$A$25,"Franche-Comté","Haute-Saône"),IF(COUNTIF([1]Paramètres!$K:$K,E28)=1,IF([1]Paramètres!$E$3=[1]Paramètres!$A$25,"Franche-Comté","Jura"),IF(COUNTIF([1]Paramètres!$G:$G,E28)=1,IF([1]Paramètres!$E$3=[1]Paramètres!$A$23,"Besançon",IF([1]Paramètres!$E$3=[1]Paramètres!$A$24,"Doubs","Franche-Comté")),"*** INCONNU ***"))))))</f>
        <v>Doubs</v>
      </c>
      <c r="I28" s="31">
        <f>LOOKUP(YEAR(G28)-[1]Paramètres!$E$1,[1]Paramètres!$A$1:$A$20)</f>
        <v>-60</v>
      </c>
      <c r="J28" s="31" t="str">
        <f>LOOKUP(I28,[1]Paramètres!$A$1:$B$20)</f>
        <v>V2</v>
      </c>
      <c r="K28" s="31">
        <f t="shared" si="8"/>
        <v>13</v>
      </c>
      <c r="L28" s="32" t="s">
        <v>138</v>
      </c>
      <c r="M28" s="32" t="s">
        <v>103</v>
      </c>
      <c r="N28" s="32" t="s">
        <v>139</v>
      </c>
      <c r="O28" s="32" t="s">
        <v>118</v>
      </c>
      <c r="P28" s="33" t="str">
        <f t="shared" si="9"/>
        <v>37C45D</v>
      </c>
      <c r="Q28" s="34">
        <f t="shared" si="10"/>
        <v>650000000000</v>
      </c>
      <c r="R28" s="34">
        <f t="shared" si="10"/>
        <v>800000000000</v>
      </c>
      <c r="S28" s="34">
        <f t="shared" si="10"/>
        <v>9000000000000</v>
      </c>
      <c r="T28" s="34">
        <f t="shared" si="10"/>
        <v>27000000000000</v>
      </c>
      <c r="U28" s="34">
        <f t="shared" si="11"/>
        <v>37450000000000</v>
      </c>
      <c r="V28" s="35" t="str">
        <f t="shared" si="12"/>
        <v>37C</v>
      </c>
      <c r="W28" s="36">
        <f t="shared" si="13"/>
        <v>450000000000</v>
      </c>
      <c r="X28" s="35" t="str">
        <f t="shared" si="14"/>
        <v>37C45D</v>
      </c>
      <c r="Y28" s="36">
        <f t="shared" si="15"/>
        <v>0</v>
      </c>
      <c r="Z28" s="31" t="str">
        <f ca="1">LOOKUP(I28,[1]Paramètres!$A$1:$A$20,[1]Paramètres!$C$1:$C$21)</f>
        <v>+18</v>
      </c>
      <c r="AA28" s="14" t="s">
        <v>35</v>
      </c>
      <c r="AB28" s="37"/>
      <c r="AC28" s="3"/>
      <c r="AD28" s="38" t="str">
        <f>IF(ISNA(VLOOKUP(D28,'[1]Liste en forme Garçons'!$C:$C,1,FALSE)),"","*")</f>
        <v>*</v>
      </c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s="39" customFormat="1" x14ac:dyDescent="0.35">
      <c r="A29" s="50">
        <v>22</v>
      </c>
      <c r="B29" s="25" t="s">
        <v>140</v>
      </c>
      <c r="C29" s="25" t="s">
        <v>141</v>
      </c>
      <c r="D29" s="26" t="s">
        <v>142</v>
      </c>
      <c r="E29" s="27" t="s">
        <v>29</v>
      </c>
      <c r="F29" s="28">
        <v>1745</v>
      </c>
      <c r="G29" s="29">
        <v>28888</v>
      </c>
      <c r="H29" s="30" t="str">
        <f>IF(E29="","",IF(COUNTIF([1]Paramètres!$H:$H,E29)=1,IF([1]Paramètres!$E$3=[1]Paramètres!$A$23,"Belfort/Montbéliard",IF([1]Paramètres!$E$3=[1]Paramètres!$A$24,"Doubs","Franche-Comté")),IF(COUNTIF([1]Paramètres!$I:$I,E29)=1,IF([1]Paramètres!$E$3=[1]Paramètres!$A$23,"Belfort/Montbéliard",IF([1]Paramètres!$E$3=[1]Paramètres!$A$24,"Belfort","Franche-Comté")),IF(COUNTIF([1]Paramètres!$J:$J,E29)=1,IF([1]Paramètres!$E$3=[1]Paramètres!$A$25,"Franche-Comté","Haute-Saône"),IF(COUNTIF([1]Paramètres!$K:$K,E29)=1,IF([1]Paramètres!$E$3=[1]Paramètres!$A$25,"Franche-Comté","Jura"),IF(COUNTIF([1]Paramètres!$G:$G,E29)=1,IF([1]Paramètres!$E$3=[1]Paramètres!$A$23,"Besançon",IF([1]Paramètres!$E$3=[1]Paramètres!$A$24,"Doubs","Franche-Comté")),"*** INCONNU ***"))))))</f>
        <v>Doubs</v>
      </c>
      <c r="I29" s="31">
        <f>LOOKUP(YEAR(G29)-[1]Paramètres!$E$1,[1]Paramètres!$A$1:$A$20)</f>
        <v>-40</v>
      </c>
      <c r="J29" s="31" t="str">
        <f>LOOKUP(I29,[1]Paramètres!$A$1:$B$20)</f>
        <v>S</v>
      </c>
      <c r="K29" s="31">
        <f t="shared" si="8"/>
        <v>17</v>
      </c>
      <c r="L29" s="32" t="s">
        <v>46</v>
      </c>
      <c r="M29" s="32" t="s">
        <v>46</v>
      </c>
      <c r="N29" s="32" t="s">
        <v>46</v>
      </c>
      <c r="O29" s="32" t="s">
        <v>86</v>
      </c>
      <c r="P29" s="33" t="str">
        <f t="shared" si="9"/>
        <v>33C</v>
      </c>
      <c r="Q29" s="34">
        <f t="shared" si="10"/>
        <v>0</v>
      </c>
      <c r="R29" s="34">
        <f t="shared" si="10"/>
        <v>0</v>
      </c>
      <c r="S29" s="34">
        <f t="shared" si="10"/>
        <v>0</v>
      </c>
      <c r="T29" s="34">
        <f t="shared" si="10"/>
        <v>33000000000000</v>
      </c>
      <c r="U29" s="34">
        <f t="shared" si="11"/>
        <v>33000000000000</v>
      </c>
      <c r="V29" s="35" t="str">
        <f t="shared" si="12"/>
        <v>33C</v>
      </c>
      <c r="W29" s="36">
        <f t="shared" si="13"/>
        <v>0</v>
      </c>
      <c r="X29" s="35" t="str">
        <f t="shared" si="14"/>
        <v>33C</v>
      </c>
      <c r="Y29" s="36">
        <f t="shared" si="15"/>
        <v>0</v>
      </c>
      <c r="Z29" s="31" t="str">
        <f ca="1">LOOKUP(I29,[1]Paramètres!$A$1:$A$20,[1]Paramètres!$C$1:$C$21)</f>
        <v>+18</v>
      </c>
      <c r="AA29" s="14" t="s">
        <v>35</v>
      </c>
      <c r="AB29" s="37"/>
      <c r="AC29" s="3"/>
      <c r="AD29" s="38" t="str">
        <f>IF(ISNA(VLOOKUP(D29,'[1]Liste en forme Garçons'!$C:$C,1,FALSE)),"","*")</f>
        <v>*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s="43" customFormat="1" x14ac:dyDescent="0.35">
      <c r="A30" s="50">
        <v>23</v>
      </c>
      <c r="B30" s="25" t="s">
        <v>143</v>
      </c>
      <c r="C30" s="25" t="s">
        <v>144</v>
      </c>
      <c r="D30" s="26" t="s">
        <v>145</v>
      </c>
      <c r="E30" s="44" t="s">
        <v>102</v>
      </c>
      <c r="F30" s="28">
        <v>1356</v>
      </c>
      <c r="G30" s="29">
        <v>20722</v>
      </c>
      <c r="H30" s="30" t="str">
        <f>IF(E30="","",IF(COUNTIF([1]Paramètres!$H:$H,E30)=1,IF([1]Paramètres!$E$3=[1]Paramètres!$A$23,"Belfort/Montbéliard",IF([1]Paramètres!$E$3=[1]Paramètres!$A$24,"Doubs","Franche-Comté")),IF(COUNTIF([1]Paramètres!$I:$I,E30)=1,IF([1]Paramètres!$E$3=[1]Paramètres!$A$23,"Belfort/Montbéliard",IF([1]Paramètres!$E$3=[1]Paramètres!$A$24,"Belfort","Franche-Comté")),IF(COUNTIF([1]Paramètres!$J:$J,E30)=1,IF([1]Paramètres!$E$3=[1]Paramètres!$A$25,"Franche-Comté","Haute-Saône"),IF(COUNTIF([1]Paramètres!$K:$K,E30)=1,IF([1]Paramètres!$E$3=[1]Paramètres!$A$25,"Franche-Comté","Jura"),IF(COUNTIF([1]Paramètres!$G:$G,E30)=1,IF([1]Paramètres!$E$3=[1]Paramètres!$A$23,"Besançon",IF([1]Paramètres!$E$3=[1]Paramètres!$A$24,"Doubs","Franche-Comté")),"*** INCONNU ***"))))))</f>
        <v>Doubs</v>
      </c>
      <c r="I30" s="31">
        <f>LOOKUP(YEAR(G30)-[1]Paramètres!$E$1,[1]Paramètres!$A$1:$A$20)</f>
        <v>-70</v>
      </c>
      <c r="J30" s="31" t="str">
        <f>LOOKUP(I30,[1]Paramètres!$A$1:$B$20)</f>
        <v>V3</v>
      </c>
      <c r="K30" s="31">
        <f t="shared" si="8"/>
        <v>13</v>
      </c>
      <c r="L30" s="32" t="s">
        <v>146</v>
      </c>
      <c r="M30" s="32" t="s">
        <v>104</v>
      </c>
      <c r="N30" s="32">
        <v>0</v>
      </c>
      <c r="O30" s="32" t="s">
        <v>147</v>
      </c>
      <c r="P30" s="33" t="str">
        <f t="shared" si="9"/>
        <v>29C3D</v>
      </c>
      <c r="Q30" s="34">
        <f t="shared" si="10"/>
        <v>12000000000000</v>
      </c>
      <c r="R30" s="34">
        <f t="shared" si="10"/>
        <v>17000000000000</v>
      </c>
      <c r="S30" s="34">
        <f t="shared" si="10"/>
        <v>0</v>
      </c>
      <c r="T30" s="34">
        <f t="shared" si="10"/>
        <v>30000000000</v>
      </c>
      <c r="U30" s="34">
        <f t="shared" si="11"/>
        <v>29030000000000</v>
      </c>
      <c r="V30" s="35" t="str">
        <f t="shared" si="12"/>
        <v>29C</v>
      </c>
      <c r="W30" s="36">
        <f t="shared" si="13"/>
        <v>30000000000</v>
      </c>
      <c r="X30" s="35" t="str">
        <f t="shared" si="14"/>
        <v>29C3D</v>
      </c>
      <c r="Y30" s="36">
        <f t="shared" si="15"/>
        <v>0</v>
      </c>
      <c r="Z30" s="31" t="str">
        <f ca="1">LOOKUP(I30,[1]Paramètres!$A$1:$A$20,[1]Paramètres!$C$1:$C$21)</f>
        <v>+18</v>
      </c>
      <c r="AA30" s="14" t="s">
        <v>35</v>
      </c>
      <c r="AB30" s="37"/>
      <c r="AC30" s="38"/>
      <c r="AD30" s="38" t="str">
        <f>IF(ISNA(VLOOKUP(D30,'[1]Liste en forme Garçons'!$C:$C,1,FALSE)),"","*")</f>
        <v>*</v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46" s="39" customFormat="1" x14ac:dyDescent="0.35">
      <c r="A31" s="50">
        <v>24</v>
      </c>
      <c r="B31" s="25" t="s">
        <v>148</v>
      </c>
      <c r="C31" s="25" t="s">
        <v>149</v>
      </c>
      <c r="D31" s="26" t="s">
        <v>150</v>
      </c>
      <c r="E31" s="27" t="s">
        <v>51</v>
      </c>
      <c r="F31" s="28">
        <v>1473</v>
      </c>
      <c r="G31" s="29">
        <v>33943</v>
      </c>
      <c r="H31" s="30" t="str">
        <f>IF(E31="","",IF(COUNTIF([1]Paramètres!$H:$H,E31)=1,IF([1]Paramètres!$E$3=[1]Paramètres!$A$23,"Belfort/Montbéliard",IF([1]Paramètres!$E$3=[1]Paramètres!$A$24,"Doubs","Franche-Comté")),IF(COUNTIF([1]Paramètres!$I:$I,E31)=1,IF([1]Paramètres!$E$3=[1]Paramètres!$A$23,"Belfort/Montbéliard",IF([1]Paramètres!$E$3=[1]Paramètres!$A$24,"Belfort","Franche-Comté")),IF(COUNTIF([1]Paramètres!$J:$J,E31)=1,IF([1]Paramètres!$E$3=[1]Paramètres!$A$25,"Franche-Comté","Haute-Saône"),IF(COUNTIF([1]Paramètres!$K:$K,E31)=1,IF([1]Paramètres!$E$3=[1]Paramètres!$A$25,"Franche-Comté","Jura"),IF(COUNTIF([1]Paramètres!$G:$G,E31)=1,IF([1]Paramètres!$E$3=[1]Paramètres!$A$23,"Besançon",IF([1]Paramètres!$E$3=[1]Paramètres!$A$24,"Doubs","Franche-Comté")),"*** INCONNU ***"))))))</f>
        <v>Doubs</v>
      </c>
      <c r="I31" s="31">
        <f>LOOKUP(YEAR(G31)-[1]Paramètres!$E$1,[1]Paramètres!$A$1:$A$20)</f>
        <v>-40</v>
      </c>
      <c r="J31" s="31" t="str">
        <f>LOOKUP(I31,[1]Paramètres!$A$1:$B$20)</f>
        <v>S</v>
      </c>
      <c r="K31" s="31">
        <f t="shared" si="8"/>
        <v>14</v>
      </c>
      <c r="L31" s="32" t="s">
        <v>151</v>
      </c>
      <c r="M31" s="32" t="s">
        <v>78</v>
      </c>
      <c r="N31" s="32" t="s">
        <v>146</v>
      </c>
      <c r="O31" s="32" t="s">
        <v>152</v>
      </c>
      <c r="P31" s="33" t="str">
        <f t="shared" si="9"/>
        <v>28C50D</v>
      </c>
      <c r="Q31" s="34">
        <f t="shared" si="10"/>
        <v>500000000000</v>
      </c>
      <c r="R31" s="34">
        <f t="shared" si="10"/>
        <v>1000000000000</v>
      </c>
      <c r="S31" s="34">
        <f t="shared" si="10"/>
        <v>12000000000000</v>
      </c>
      <c r="T31" s="34">
        <f t="shared" si="10"/>
        <v>15000000000000</v>
      </c>
      <c r="U31" s="34">
        <f t="shared" si="11"/>
        <v>28500000000000</v>
      </c>
      <c r="V31" s="35" t="str">
        <f t="shared" si="12"/>
        <v>28C</v>
      </c>
      <c r="W31" s="36">
        <f t="shared" si="13"/>
        <v>500000000000</v>
      </c>
      <c r="X31" s="35" t="str">
        <f t="shared" si="14"/>
        <v>28C50D</v>
      </c>
      <c r="Y31" s="36">
        <f t="shared" si="15"/>
        <v>0</v>
      </c>
      <c r="Z31" s="31" t="str">
        <f ca="1">LOOKUP(I31,[1]Paramètres!$A$1:$A$20,[1]Paramètres!$C$1:$C$21)</f>
        <v>+18</v>
      </c>
      <c r="AA31" s="14" t="s">
        <v>35</v>
      </c>
      <c r="AB31" s="37"/>
      <c r="AC31" s="38"/>
      <c r="AD31" s="38" t="str">
        <f>IF(ISNA(VLOOKUP(D31,'[1]Liste en forme Garçons'!$C:$C,1,FALSE)),"","*")</f>
        <v>*</v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s="39" customFormat="1" x14ac:dyDescent="0.35">
      <c r="A32" s="50">
        <v>25</v>
      </c>
      <c r="B32" s="25" t="s">
        <v>52</v>
      </c>
      <c r="C32" s="25" t="s">
        <v>153</v>
      </c>
      <c r="D32" s="40" t="s">
        <v>154</v>
      </c>
      <c r="E32" s="27" t="s">
        <v>155</v>
      </c>
      <c r="F32" s="41">
        <v>1276</v>
      </c>
      <c r="G32" s="29">
        <v>35970</v>
      </c>
      <c r="H32" s="30" t="str">
        <f>IF(E32="","",IF(COUNTIF([1]Paramètres!$H:$H,E32)=1,IF([1]Paramètres!$E$3=[1]Paramètres!$A$23,"Belfort/Montbéliard",IF([1]Paramètres!$E$3=[1]Paramètres!$A$24,"Doubs","Franche-Comté")),IF(COUNTIF([1]Paramètres!$I:$I,E32)=1,IF([1]Paramètres!$E$3=[1]Paramètres!$A$23,"Belfort/Montbéliard",IF([1]Paramètres!$E$3=[1]Paramètres!$A$24,"Belfort","Franche-Comté")),IF(COUNTIF([1]Paramètres!$J:$J,E32)=1,IF([1]Paramètres!$E$3=[1]Paramètres!$A$25,"Franche-Comté","Haute-Saône"),IF(COUNTIF([1]Paramètres!$K:$K,E32)=1,IF([1]Paramètres!$E$3=[1]Paramètres!$A$25,"Franche-Comté","Jura"),IF(COUNTIF([1]Paramètres!$G:$G,E32)=1,IF([1]Paramètres!$E$3=[1]Paramètres!$A$23,"Besançon",IF([1]Paramètres!$E$3=[1]Paramètres!$A$24,"Doubs","Franche-Comté")),"*** INCONNU ***"))))))</f>
        <v>Doubs</v>
      </c>
      <c r="I32" s="31">
        <f>LOOKUP(YEAR(G32)-[1]Paramètres!$E$1,[1]Paramètres!$A$1:$A$20)</f>
        <v>-19</v>
      </c>
      <c r="J32" s="31" t="str">
        <f>LOOKUP(I32,[1]Paramètres!$A$1:$B$20)</f>
        <v>S</v>
      </c>
      <c r="K32" s="31">
        <f t="shared" si="8"/>
        <v>12</v>
      </c>
      <c r="L32" s="14" t="s">
        <v>156</v>
      </c>
      <c r="M32" s="32" t="s">
        <v>157</v>
      </c>
      <c r="N32" s="32" t="s">
        <v>78</v>
      </c>
      <c r="O32" s="32" t="s">
        <v>109</v>
      </c>
      <c r="P32" s="33" t="str">
        <f t="shared" si="9"/>
        <v>27C30D</v>
      </c>
      <c r="Q32" s="34">
        <f t="shared" si="10"/>
        <v>50000000000</v>
      </c>
      <c r="R32" s="34">
        <f t="shared" si="10"/>
        <v>250000000000</v>
      </c>
      <c r="S32" s="34">
        <f t="shared" si="10"/>
        <v>1000000000000</v>
      </c>
      <c r="T32" s="34">
        <f t="shared" si="10"/>
        <v>26000000000000</v>
      </c>
      <c r="U32" s="34">
        <f t="shared" si="11"/>
        <v>27300000000000</v>
      </c>
      <c r="V32" s="35" t="str">
        <f t="shared" si="12"/>
        <v>27C</v>
      </c>
      <c r="W32" s="36">
        <f t="shared" si="13"/>
        <v>300000000000</v>
      </c>
      <c r="X32" s="35" t="str">
        <f t="shared" si="14"/>
        <v>27C30D</v>
      </c>
      <c r="Y32" s="36">
        <f t="shared" si="15"/>
        <v>0</v>
      </c>
      <c r="Z32" s="31" t="str">
        <f ca="1">LOOKUP(I32,[1]Paramètres!$A$1:$A$20,[1]Paramètres!$C$1:$C$21)</f>
        <v>+18</v>
      </c>
      <c r="AA32" s="14" t="s">
        <v>35</v>
      </c>
      <c r="AB32" s="37"/>
      <c r="AC32" s="38"/>
      <c r="AD32" s="38" t="str">
        <f>IF(ISNA(VLOOKUP(D32,'[1]Liste en forme Garçons'!$C:$C,1,FALSE)),"","*")</f>
        <v>*</v>
      </c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s="48" customFormat="1" x14ac:dyDescent="0.35">
      <c r="A33" s="50">
        <v>26</v>
      </c>
      <c r="B33" s="25" t="s">
        <v>158</v>
      </c>
      <c r="C33" s="25" t="s">
        <v>159</v>
      </c>
      <c r="D33" s="26" t="s">
        <v>160</v>
      </c>
      <c r="E33" s="27" t="s">
        <v>51</v>
      </c>
      <c r="F33" s="28">
        <v>1319</v>
      </c>
      <c r="G33" s="29">
        <v>30545</v>
      </c>
      <c r="H33" s="30" t="str">
        <f>IF(E33="","",IF(COUNTIF([1]Paramètres!$H:$H,E33)=1,IF([1]Paramètres!$E$3=[1]Paramètres!$A$23,"Belfort/Montbéliard",IF([1]Paramètres!$E$3=[1]Paramètres!$A$24,"Doubs","Franche-Comté")),IF(COUNTIF([1]Paramètres!$I:$I,E33)=1,IF([1]Paramètres!$E$3=[1]Paramètres!$A$23,"Belfort/Montbéliard",IF([1]Paramètres!$E$3=[1]Paramètres!$A$24,"Belfort","Franche-Comté")),IF(COUNTIF([1]Paramètres!$J:$J,E33)=1,IF([1]Paramètres!$E$3=[1]Paramètres!$A$25,"Franche-Comté","Haute-Saône"),IF(COUNTIF([1]Paramètres!$K:$K,E33)=1,IF([1]Paramètres!$E$3=[1]Paramètres!$A$25,"Franche-Comté","Jura"),IF(COUNTIF([1]Paramètres!$G:$G,E33)=1,IF([1]Paramètres!$E$3=[1]Paramètres!$A$23,"Besançon",IF([1]Paramètres!$E$3=[1]Paramètres!$A$24,"Doubs","Franche-Comté")),"*** INCONNU ***"))))))</f>
        <v>Doubs</v>
      </c>
      <c r="I33" s="31">
        <f>LOOKUP(YEAR(G33)-[1]Paramètres!$E$1,[1]Paramètres!$A$1:$A$20)</f>
        <v>-40</v>
      </c>
      <c r="J33" s="31" t="str">
        <f>LOOKUP(I33,[1]Paramètres!$A$1:$B$20)</f>
        <v>S</v>
      </c>
      <c r="K33" s="31">
        <f t="shared" si="8"/>
        <v>13</v>
      </c>
      <c r="L33" s="32">
        <v>0</v>
      </c>
      <c r="M33" s="32" t="s">
        <v>103</v>
      </c>
      <c r="N33" s="32" t="s">
        <v>87</v>
      </c>
      <c r="O33" s="32" t="s">
        <v>119</v>
      </c>
      <c r="P33" s="33" t="str">
        <f t="shared" si="9"/>
        <v>18C80D</v>
      </c>
      <c r="Q33" s="34">
        <f t="shared" si="10"/>
        <v>0</v>
      </c>
      <c r="R33" s="34">
        <f t="shared" si="10"/>
        <v>800000000000</v>
      </c>
      <c r="S33" s="34">
        <f t="shared" si="10"/>
        <v>13000000000000</v>
      </c>
      <c r="T33" s="34">
        <f t="shared" si="10"/>
        <v>5000000000000</v>
      </c>
      <c r="U33" s="34">
        <f t="shared" si="11"/>
        <v>18800000000000</v>
      </c>
      <c r="V33" s="35" t="str">
        <f t="shared" si="12"/>
        <v>18C</v>
      </c>
      <c r="W33" s="36">
        <f t="shared" si="13"/>
        <v>800000000000</v>
      </c>
      <c r="X33" s="35" t="str">
        <f t="shared" si="14"/>
        <v>18C80D</v>
      </c>
      <c r="Y33" s="36">
        <f t="shared" si="15"/>
        <v>0</v>
      </c>
      <c r="Z33" s="31" t="str">
        <f ca="1">LOOKUP(I33,[1]Paramètres!$A$1:$A$20,[1]Paramètres!$C$1:$C$21)</f>
        <v>+18</v>
      </c>
      <c r="AA33" s="14" t="s">
        <v>35</v>
      </c>
      <c r="AB33" s="37"/>
      <c r="AC33" s="38"/>
      <c r="AD33" s="38" t="str">
        <f>IF(ISNA(VLOOKUP(D33,'[1]Liste en forme Garçons'!$C:$C,1,FALSE)),"","*")</f>
        <v>*</v>
      </c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39" customFormat="1" x14ac:dyDescent="0.35">
      <c r="A34" s="50">
        <v>27</v>
      </c>
      <c r="B34" s="25" t="s">
        <v>161</v>
      </c>
      <c r="C34" s="25" t="s">
        <v>162</v>
      </c>
      <c r="D34" s="26" t="s">
        <v>163</v>
      </c>
      <c r="E34" s="27" t="s">
        <v>51</v>
      </c>
      <c r="F34" s="28">
        <v>1256</v>
      </c>
      <c r="G34" s="29">
        <v>29600</v>
      </c>
      <c r="H34" s="30" t="str">
        <f>IF(E34="","",IF(COUNTIF([1]Paramètres!$H:$H,E34)=1,IF([1]Paramètres!$E$3=[1]Paramètres!$A$23,"Belfort/Montbéliard",IF([1]Paramètres!$E$3=[1]Paramètres!$A$24,"Doubs","Franche-Comté")),IF(COUNTIF([1]Paramètres!$I:$I,E34)=1,IF([1]Paramètres!$E$3=[1]Paramètres!$A$23,"Belfort/Montbéliard",IF([1]Paramètres!$E$3=[1]Paramètres!$A$24,"Belfort","Franche-Comté")),IF(COUNTIF([1]Paramètres!$J:$J,E34)=1,IF([1]Paramètres!$E$3=[1]Paramètres!$A$25,"Franche-Comté","Haute-Saône"),IF(COUNTIF([1]Paramètres!$K:$K,E34)=1,IF([1]Paramètres!$E$3=[1]Paramètres!$A$25,"Franche-Comté","Jura"),IF(COUNTIF([1]Paramètres!$G:$G,E34)=1,IF([1]Paramètres!$E$3=[1]Paramètres!$A$23,"Besançon",IF([1]Paramètres!$E$3=[1]Paramètres!$A$24,"Doubs","Franche-Comté")),"*** INCONNU ***"))))))</f>
        <v>Doubs</v>
      </c>
      <c r="I34" s="31">
        <f>LOOKUP(YEAR(G34)-[1]Paramètres!$E$1,[1]Paramètres!$A$1:$A$20)</f>
        <v>-40</v>
      </c>
      <c r="J34" s="31" t="str">
        <f>LOOKUP(I34,[1]Paramètres!$A$1:$B$20)</f>
        <v>S</v>
      </c>
      <c r="K34" s="31">
        <f t="shared" si="8"/>
        <v>12</v>
      </c>
      <c r="L34" s="14" t="s">
        <v>164</v>
      </c>
      <c r="M34" s="14" t="s">
        <v>151</v>
      </c>
      <c r="N34" s="14" t="s">
        <v>78</v>
      </c>
      <c r="O34" s="14" t="s">
        <v>85</v>
      </c>
      <c r="P34" s="33" t="str">
        <f t="shared" si="9"/>
        <v>11C80D</v>
      </c>
      <c r="Q34" s="34">
        <f t="shared" si="10"/>
        <v>300000000000</v>
      </c>
      <c r="R34" s="34">
        <f t="shared" si="10"/>
        <v>500000000000</v>
      </c>
      <c r="S34" s="34">
        <f t="shared" si="10"/>
        <v>1000000000000</v>
      </c>
      <c r="T34" s="34">
        <f t="shared" si="10"/>
        <v>10000000000000</v>
      </c>
      <c r="U34" s="34">
        <f t="shared" si="11"/>
        <v>11800000000000</v>
      </c>
      <c r="V34" s="35" t="str">
        <f t="shared" si="12"/>
        <v>11C</v>
      </c>
      <c r="W34" s="36">
        <f t="shared" si="13"/>
        <v>800000000000</v>
      </c>
      <c r="X34" s="35" t="str">
        <f t="shared" si="14"/>
        <v>11C80D</v>
      </c>
      <c r="Y34" s="36">
        <f t="shared" si="15"/>
        <v>0</v>
      </c>
      <c r="Z34" s="31" t="str">
        <f ca="1">LOOKUP(I34,[1]Paramètres!$A$1:$A$20,[1]Paramètres!$C$1:$C$21)</f>
        <v>+18</v>
      </c>
      <c r="AA34" s="14" t="s">
        <v>35</v>
      </c>
      <c r="AB34" s="37"/>
      <c r="AC34" s="38"/>
      <c r="AD34" s="38" t="str">
        <f>IF(ISNA(VLOOKUP(D34,'[1]Liste en forme Garçons'!$C:$C,1,FALSE)),"","*")</f>
        <v>*</v>
      </c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s="39" customFormat="1" x14ac:dyDescent="0.35">
      <c r="A35" s="50">
        <v>28</v>
      </c>
      <c r="B35" s="25" t="s">
        <v>165</v>
      </c>
      <c r="C35" s="25" t="s">
        <v>166</v>
      </c>
      <c r="D35" s="26" t="s">
        <v>167</v>
      </c>
      <c r="E35" s="27" t="s">
        <v>168</v>
      </c>
      <c r="F35" s="28">
        <v>1213</v>
      </c>
      <c r="G35" s="29">
        <v>23606</v>
      </c>
      <c r="H35" s="30" t="str">
        <f>IF(E35="","",IF(COUNTIF([1]Paramètres!$H:$H,E35)=1,IF([1]Paramètres!$E$3=[1]Paramètres!$A$23,"Belfort/Montbéliard",IF([1]Paramètres!$E$3=[1]Paramètres!$A$24,"Doubs","Franche-Comté")),IF(COUNTIF([1]Paramètres!$I:$I,E35)=1,IF([1]Paramètres!$E$3=[1]Paramètres!$A$23,"Belfort/Montbéliard",IF([1]Paramètres!$E$3=[1]Paramètres!$A$24,"Belfort","Franche-Comté")),IF(COUNTIF([1]Paramètres!$J:$J,E35)=1,IF([1]Paramètres!$E$3=[1]Paramètres!$A$25,"Franche-Comté","Haute-Saône"),IF(COUNTIF([1]Paramètres!$K:$K,E35)=1,IF([1]Paramètres!$E$3=[1]Paramètres!$A$25,"Franche-Comté","Jura"),IF(COUNTIF([1]Paramètres!$G:$G,E35)=1,IF([1]Paramètres!$E$3=[1]Paramètres!$A$23,"Besançon",IF([1]Paramètres!$E$3=[1]Paramètres!$A$24,"Doubs","Franche-Comté")),"*** INCONNU ***"))))))</f>
        <v>Doubs</v>
      </c>
      <c r="I35" s="31">
        <f>LOOKUP(YEAR(G35)-[1]Paramètres!$E$1,[1]Paramètres!$A$1:$A$20)</f>
        <v>-60</v>
      </c>
      <c r="J35" s="31" t="str">
        <f>LOOKUP(I35,[1]Paramètres!$A$1:$B$20)</f>
        <v>V2</v>
      </c>
      <c r="K35" s="31">
        <f t="shared" si="8"/>
        <v>12</v>
      </c>
      <c r="L35" s="32" t="s">
        <v>169</v>
      </c>
      <c r="M35" s="32">
        <v>0</v>
      </c>
      <c r="N35" s="32" t="s">
        <v>103</v>
      </c>
      <c r="O35" s="32" t="s">
        <v>139</v>
      </c>
      <c r="P35" s="33" t="str">
        <f t="shared" si="9"/>
        <v>10C20D</v>
      </c>
      <c r="Q35" s="34">
        <f t="shared" si="10"/>
        <v>400000000000</v>
      </c>
      <c r="R35" s="34">
        <f t="shared" si="10"/>
        <v>0</v>
      </c>
      <c r="S35" s="34">
        <f t="shared" si="10"/>
        <v>800000000000</v>
      </c>
      <c r="T35" s="34">
        <f t="shared" si="10"/>
        <v>9000000000000</v>
      </c>
      <c r="U35" s="34">
        <f t="shared" si="11"/>
        <v>10200000000000</v>
      </c>
      <c r="V35" s="35" t="str">
        <f t="shared" si="12"/>
        <v>10C</v>
      </c>
      <c r="W35" s="36">
        <f t="shared" si="13"/>
        <v>200000000000</v>
      </c>
      <c r="X35" s="35" t="str">
        <f t="shared" si="14"/>
        <v>10C20D</v>
      </c>
      <c r="Y35" s="36">
        <f t="shared" si="15"/>
        <v>0</v>
      </c>
      <c r="Z35" s="31" t="str">
        <f ca="1">LOOKUP(I35,[1]Paramètres!$A$1:$A$20,[1]Paramètres!$C$1:$C$21)</f>
        <v>+18</v>
      </c>
      <c r="AA35" s="14" t="s">
        <v>35</v>
      </c>
      <c r="AB35" s="37"/>
      <c r="AC35" s="38"/>
      <c r="AD35" s="38" t="str">
        <f>IF(ISNA(VLOOKUP(D35,'[1]Liste en forme Garçons'!$C:$C,1,FALSE)),"","*")</f>
        <v>*</v>
      </c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6" s="39" customFormat="1" x14ac:dyDescent="0.35">
      <c r="A36" s="50">
        <v>29</v>
      </c>
      <c r="B36" s="25" t="s">
        <v>170</v>
      </c>
      <c r="C36" s="25" t="s">
        <v>171</v>
      </c>
      <c r="D36" s="26" t="s">
        <v>172</v>
      </c>
      <c r="E36" s="44" t="s">
        <v>124</v>
      </c>
      <c r="F36" s="28">
        <v>1002</v>
      </c>
      <c r="G36" s="29">
        <v>18429</v>
      </c>
      <c r="H36" s="30" t="str">
        <f>IF(E36="","",IF(COUNTIF([1]Paramètres!$H:$H,E36)=1,IF([1]Paramètres!$E$3=[1]Paramètres!$A$23,"Belfort/Montbéliard",IF([1]Paramètres!$E$3=[1]Paramètres!$A$24,"Doubs","Franche-Comté")),IF(COUNTIF([1]Paramètres!$I:$I,E36)=1,IF([1]Paramètres!$E$3=[1]Paramètres!$A$23,"Belfort/Montbéliard",IF([1]Paramètres!$E$3=[1]Paramètres!$A$24,"Belfort","Franche-Comté")),IF(COUNTIF([1]Paramètres!$J:$J,E36)=1,IF([1]Paramètres!$E$3=[1]Paramètres!$A$25,"Franche-Comté","Haute-Saône"),IF(COUNTIF([1]Paramètres!$K:$K,E36)=1,IF([1]Paramètres!$E$3=[1]Paramètres!$A$25,"Franche-Comté","Jura"),IF(COUNTIF([1]Paramètres!$G:$G,E36)=1,IF([1]Paramètres!$E$3=[1]Paramètres!$A$23,"Besançon",IF([1]Paramètres!$E$3=[1]Paramètres!$A$24,"Doubs","Franche-Comté")),"*** INCONNU ***"))))))</f>
        <v>Doubs</v>
      </c>
      <c r="I36" s="31">
        <f>LOOKUP(YEAR(G36)-[1]Paramètres!$E$1,[1]Paramètres!$A$1:$A$20)</f>
        <v>-70</v>
      </c>
      <c r="J36" s="31" t="str">
        <f>LOOKUP(I36,[1]Paramètres!$A$1:$B$20)</f>
        <v>V3</v>
      </c>
      <c r="K36" s="31">
        <f t="shared" si="8"/>
        <v>10</v>
      </c>
      <c r="L36" s="14" t="s">
        <v>173</v>
      </c>
      <c r="M36" s="32" t="s">
        <v>120</v>
      </c>
      <c r="N36" s="32" t="s">
        <v>156</v>
      </c>
      <c r="O36" s="14" t="s">
        <v>174</v>
      </c>
      <c r="P36" s="33" t="str">
        <f t="shared" si="9"/>
        <v>3C44D</v>
      </c>
      <c r="Q36" s="34">
        <f t="shared" si="10"/>
        <v>3000000000000</v>
      </c>
      <c r="R36" s="34">
        <f t="shared" si="10"/>
        <v>350000000000</v>
      </c>
      <c r="S36" s="34">
        <f t="shared" si="10"/>
        <v>50000000000</v>
      </c>
      <c r="T36" s="34">
        <f t="shared" si="10"/>
        <v>40000000000</v>
      </c>
      <c r="U36" s="34">
        <f t="shared" si="11"/>
        <v>3440000000000</v>
      </c>
      <c r="V36" s="35" t="str">
        <f t="shared" si="12"/>
        <v>3C</v>
      </c>
      <c r="W36" s="36">
        <f t="shared" si="13"/>
        <v>440000000000</v>
      </c>
      <c r="X36" s="35" t="str">
        <f t="shared" si="14"/>
        <v>3C44D</v>
      </c>
      <c r="Y36" s="36">
        <f t="shared" si="15"/>
        <v>0</v>
      </c>
      <c r="Z36" s="31" t="str">
        <f ca="1">LOOKUP(I36,[1]Paramètres!$A$1:$A$20,[1]Paramètres!$C$1:$C$21)</f>
        <v>+18</v>
      </c>
      <c r="AA36" s="14" t="s">
        <v>35</v>
      </c>
      <c r="AB36" s="37"/>
      <c r="AC36" s="38"/>
      <c r="AD36" s="38" t="str">
        <f>IF(ISNA(VLOOKUP(D36,'[1]Liste en forme Garçons'!$C:$C,1,FALSE)),"","*")</f>
        <v>*</v>
      </c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1:46" s="39" customFormat="1" x14ac:dyDescent="0.35">
      <c r="A37" s="50">
        <v>30</v>
      </c>
      <c r="B37" s="25" t="s">
        <v>165</v>
      </c>
      <c r="C37" s="25" t="s">
        <v>175</v>
      </c>
      <c r="D37" s="26" t="s">
        <v>176</v>
      </c>
      <c r="E37" s="44" t="s">
        <v>93</v>
      </c>
      <c r="F37" s="28">
        <v>1754</v>
      </c>
      <c r="G37" s="29">
        <v>25126</v>
      </c>
      <c r="H37" s="30" t="str">
        <f>IF(E37="","",IF(COUNTIF([1]Paramètres!$H:$H,E37)=1,IF([1]Paramètres!$E$3=[1]Paramètres!$A$23,"Belfort/Montbéliard",IF([1]Paramètres!$E$3=[1]Paramètres!$A$24,"Doubs","Franche-Comté")),IF(COUNTIF([1]Paramètres!$I:$I,E37)=1,IF([1]Paramètres!$E$3=[1]Paramètres!$A$23,"Belfort/Montbéliard",IF([1]Paramètres!$E$3=[1]Paramètres!$A$24,"Belfort","Franche-Comté")),IF(COUNTIF([1]Paramètres!$J:$J,E37)=1,IF([1]Paramètres!$E$3=[1]Paramètres!$A$25,"Franche-Comté","Haute-Saône"),IF(COUNTIF([1]Paramètres!$K:$K,E37)=1,IF([1]Paramètres!$E$3=[1]Paramètres!$A$25,"Franche-Comté","Jura"),IF(COUNTIF([1]Paramètres!$G:$G,E37)=1,IF([1]Paramètres!$E$3=[1]Paramètres!$A$23,"Besançon",IF([1]Paramètres!$E$3=[1]Paramètres!$A$24,"Doubs","Franche-Comté")),"*** INCONNU ***"))))))</f>
        <v>Doubs</v>
      </c>
      <c r="I37" s="31">
        <f>LOOKUP(YEAR(G37)-[1]Paramètres!$E$1,[1]Paramètres!$A$1:$A$20)</f>
        <v>-50</v>
      </c>
      <c r="J37" s="31" t="str">
        <f>LOOKUP(I37,[1]Paramètres!$A$1:$B$20)</f>
        <v>V1</v>
      </c>
      <c r="K37" s="31">
        <f t="shared" si="8"/>
        <v>17</v>
      </c>
      <c r="L37" s="32" t="s">
        <v>103</v>
      </c>
      <c r="M37" s="32" t="s">
        <v>177</v>
      </c>
      <c r="N37" s="32" t="s">
        <v>157</v>
      </c>
      <c r="O37" s="32" t="s">
        <v>103</v>
      </c>
      <c r="P37" s="33" t="str">
        <f t="shared" si="9"/>
        <v>1C85D</v>
      </c>
      <c r="Q37" s="34">
        <f t="shared" si="10"/>
        <v>800000000000</v>
      </c>
      <c r="R37" s="34">
        <f t="shared" si="10"/>
        <v>0</v>
      </c>
      <c r="S37" s="34">
        <f t="shared" si="10"/>
        <v>250000000000</v>
      </c>
      <c r="T37" s="34">
        <f t="shared" si="10"/>
        <v>800000000000</v>
      </c>
      <c r="U37" s="34">
        <f t="shared" si="11"/>
        <v>1850000000000</v>
      </c>
      <c r="V37" s="35" t="str">
        <f t="shared" si="12"/>
        <v>1C</v>
      </c>
      <c r="W37" s="36">
        <f t="shared" si="13"/>
        <v>850000000000</v>
      </c>
      <c r="X37" s="35" t="str">
        <f t="shared" si="14"/>
        <v>1C85D</v>
      </c>
      <c r="Y37" s="36">
        <f t="shared" si="15"/>
        <v>0</v>
      </c>
      <c r="Z37" s="31" t="str">
        <f ca="1">LOOKUP(I37,[1]Paramètres!$A$1:$A$20,[1]Paramètres!$C$1:$C$21)</f>
        <v>+18</v>
      </c>
      <c r="AA37" s="14" t="s">
        <v>35</v>
      </c>
      <c r="AB37" s="37"/>
      <c r="AC37" s="38"/>
      <c r="AD37" s="38" t="str">
        <f>IF(ISNA(VLOOKUP(D37,'[1]Liste en forme Garçons'!$C:$C,1,FALSE)),"","*")</f>
        <v>*</v>
      </c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6" s="39" customFormat="1" x14ac:dyDescent="0.35">
      <c r="A38" s="50">
        <v>31</v>
      </c>
      <c r="B38" s="25" t="s">
        <v>178</v>
      </c>
      <c r="C38" s="25" t="s">
        <v>179</v>
      </c>
      <c r="D38" s="26" t="s">
        <v>180</v>
      </c>
      <c r="E38" s="44" t="s">
        <v>155</v>
      </c>
      <c r="F38" s="28">
        <v>1202</v>
      </c>
      <c r="G38" s="29">
        <v>35850</v>
      </c>
      <c r="H38" s="30" t="str">
        <f>IF(E38="","",IF(COUNTIF([1]Paramètres!$H:$H,E38)=1,IF([1]Paramètres!$E$3=[1]Paramètres!$A$23,"Belfort/Montbéliard",IF([1]Paramètres!$E$3=[1]Paramètres!$A$24,"Doubs","Franche-Comté")),IF(COUNTIF([1]Paramètres!$I:$I,E38)=1,IF([1]Paramètres!$E$3=[1]Paramètres!$A$23,"Belfort/Montbéliard",IF([1]Paramètres!$E$3=[1]Paramètres!$A$24,"Belfort","Franche-Comté")),IF(COUNTIF([1]Paramètres!$J:$J,E38)=1,IF([1]Paramètres!$E$3=[1]Paramètres!$A$25,"Franche-Comté","Haute-Saône"),IF(COUNTIF([1]Paramètres!$K:$K,E38)=1,IF([1]Paramètres!$E$3=[1]Paramètres!$A$25,"Franche-Comté","Jura"),IF(COUNTIF([1]Paramètres!$G:$G,E38)=1,IF([1]Paramètres!$E$3=[1]Paramètres!$A$23,"Besançon",IF([1]Paramètres!$E$3=[1]Paramètres!$A$24,"Doubs","Franche-Comté")),"*** INCONNU ***"))))))</f>
        <v>Doubs</v>
      </c>
      <c r="I38" s="31">
        <f>LOOKUP(YEAR(G38)-[1]Paramètres!$E$1,[1]Paramètres!$A$1:$A$20)</f>
        <v>-19</v>
      </c>
      <c r="J38" s="31" t="str">
        <f>LOOKUP(I38,[1]Paramètres!$A$1:$B$20)</f>
        <v>S</v>
      </c>
      <c r="K38" s="31">
        <f t="shared" si="8"/>
        <v>12</v>
      </c>
      <c r="L38" s="14" t="s">
        <v>157</v>
      </c>
      <c r="M38" s="32" t="s">
        <v>138</v>
      </c>
      <c r="N38" s="32" t="s">
        <v>181</v>
      </c>
      <c r="O38" s="32" t="s">
        <v>138</v>
      </c>
      <c r="P38" s="33" t="str">
        <f t="shared" si="9"/>
        <v>1C75D</v>
      </c>
      <c r="Q38" s="34">
        <f t="shared" si="10"/>
        <v>250000000000</v>
      </c>
      <c r="R38" s="34">
        <f t="shared" si="10"/>
        <v>650000000000</v>
      </c>
      <c r="S38" s="34">
        <f t="shared" si="10"/>
        <v>200000000000</v>
      </c>
      <c r="T38" s="34">
        <f t="shared" si="10"/>
        <v>650000000000</v>
      </c>
      <c r="U38" s="34">
        <f t="shared" si="11"/>
        <v>1750000000000</v>
      </c>
      <c r="V38" s="35" t="str">
        <f t="shared" si="12"/>
        <v>1C</v>
      </c>
      <c r="W38" s="36">
        <f t="shared" si="13"/>
        <v>750000000000</v>
      </c>
      <c r="X38" s="35" t="str">
        <f t="shared" si="14"/>
        <v>1C75D</v>
      </c>
      <c r="Y38" s="36">
        <f t="shared" si="15"/>
        <v>0</v>
      </c>
      <c r="Z38" s="31" t="str">
        <f ca="1">LOOKUP(I38,[1]Paramètres!$A$1:$A$20,[1]Paramètres!$C$1:$C$21)</f>
        <v>+18</v>
      </c>
      <c r="AA38" s="14" t="s">
        <v>35</v>
      </c>
      <c r="AB38" s="37"/>
      <c r="AC38" s="38"/>
      <c r="AD38" s="38" t="str">
        <f>IF(ISNA(VLOOKUP(D38,'[1]Liste en forme Garçons'!$C:$C,1,FALSE)),"","*")</f>
        <v>*</v>
      </c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6" s="39" customFormat="1" x14ac:dyDescent="0.35">
      <c r="A39" s="52">
        <v>32</v>
      </c>
      <c r="B39" s="25" t="s">
        <v>182</v>
      </c>
      <c r="C39" s="25" t="s">
        <v>183</v>
      </c>
      <c r="D39" s="26" t="s">
        <v>184</v>
      </c>
      <c r="E39" s="27" t="s">
        <v>185</v>
      </c>
      <c r="F39" s="28">
        <v>1162</v>
      </c>
      <c r="G39" s="29">
        <v>34932</v>
      </c>
      <c r="H39" s="30" t="str">
        <f>IF(E39="","",IF(COUNTIF([1]Paramètres!$H:$H,E39)=1,IF([1]Paramètres!$E$3=[1]Paramètres!$A$23,"Belfort/Montbéliard",IF([1]Paramètres!$E$3=[1]Paramètres!$A$24,"Doubs","Franche-Comté")),IF(COUNTIF([1]Paramètres!$I:$I,E39)=1,IF([1]Paramètres!$E$3=[1]Paramètres!$A$23,"Belfort/Montbéliard",IF([1]Paramètres!$E$3=[1]Paramètres!$A$24,"Belfort","Franche-Comté")),IF(COUNTIF([1]Paramètres!$J:$J,E39)=1,IF([1]Paramètres!$E$3=[1]Paramètres!$A$25,"Franche-Comté","Haute-Saône"),IF(COUNTIF([1]Paramètres!$K:$K,E39)=1,IF([1]Paramètres!$E$3=[1]Paramètres!$A$25,"Franche-Comté","Jura"),IF(COUNTIF([1]Paramètres!$G:$G,E39)=1,IF([1]Paramètres!$E$3=[1]Paramètres!$A$23,"Besançon",IF([1]Paramètres!$E$3=[1]Paramètres!$A$24,"Doubs","Franche-Comté")),"*** INCONNU ***"))))))</f>
        <v>Doubs</v>
      </c>
      <c r="I39" s="31">
        <f>LOOKUP(YEAR(G39)-[1]Paramètres!$E$1,[1]Paramètres!$A$1:$A$20)</f>
        <v>-40</v>
      </c>
      <c r="J39" s="31" t="str">
        <f>LOOKUP(I39,[1]Paramètres!$A$1:$B$20)</f>
        <v>S</v>
      </c>
      <c r="K39" s="31">
        <f t="shared" si="8"/>
        <v>11</v>
      </c>
      <c r="L39" s="32" t="s">
        <v>186</v>
      </c>
      <c r="M39" s="32" t="s">
        <v>186</v>
      </c>
      <c r="N39" s="32" t="s">
        <v>138</v>
      </c>
      <c r="O39" s="32" t="s">
        <v>103</v>
      </c>
      <c r="P39" s="33" t="str">
        <f t="shared" si="9"/>
        <v>1C46D30E</v>
      </c>
      <c r="Q39" s="34">
        <f t="shared" si="10"/>
        <v>6500000000</v>
      </c>
      <c r="R39" s="34">
        <f t="shared" si="10"/>
        <v>6500000000</v>
      </c>
      <c r="S39" s="34">
        <f t="shared" si="10"/>
        <v>650000000000</v>
      </c>
      <c r="T39" s="34">
        <f t="shared" si="10"/>
        <v>800000000000</v>
      </c>
      <c r="U39" s="34">
        <f t="shared" si="11"/>
        <v>1463000000000</v>
      </c>
      <c r="V39" s="35" t="str">
        <f t="shared" si="12"/>
        <v>1C</v>
      </c>
      <c r="W39" s="36">
        <f t="shared" si="13"/>
        <v>463000000000</v>
      </c>
      <c r="X39" s="35" t="str">
        <f t="shared" si="14"/>
        <v>1C46D</v>
      </c>
      <c r="Y39" s="36">
        <f t="shared" si="15"/>
        <v>3000000000</v>
      </c>
      <c r="Z39" s="31" t="str">
        <f ca="1">LOOKUP(I39,[1]Paramètres!$A$1:$A$20,[1]Paramètres!$C$1:$C$21)</f>
        <v>+18</v>
      </c>
      <c r="AA39" s="14" t="s">
        <v>35</v>
      </c>
      <c r="AB39" s="53"/>
      <c r="AC39" s="38"/>
      <c r="AD39" s="38" t="str">
        <f>IF(ISNA(VLOOKUP(D39,'[1]Liste en forme Garçons'!$C:$C,1,FALSE)),"","*")</f>
        <v>*</v>
      </c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s="66" customFormat="1" x14ac:dyDescent="0.35">
      <c r="A40" s="50">
        <v>33</v>
      </c>
      <c r="B40" s="54" t="s">
        <v>187</v>
      </c>
      <c r="C40" s="54" t="s">
        <v>59</v>
      </c>
      <c r="D40" s="55" t="s">
        <v>188</v>
      </c>
      <c r="E40" s="56" t="s">
        <v>51</v>
      </c>
      <c r="F40" s="57">
        <v>1341</v>
      </c>
      <c r="G40" s="58">
        <v>25422</v>
      </c>
      <c r="H40" s="59" t="str">
        <f>IF(E40="","",IF(COUNTIF([1]Paramètres!$H:$H,E40)=1,IF([1]Paramètres!$E$3=[1]Paramètres!$A$23,"Belfort/Montbéliard",IF([1]Paramètres!$E$3=[1]Paramètres!$A$24,"Doubs","Franche-Comté")),IF(COUNTIF([1]Paramètres!$I:$I,E40)=1,IF([1]Paramètres!$E$3=[1]Paramètres!$A$23,"Belfort/Montbéliard",IF([1]Paramètres!$E$3=[1]Paramètres!$A$24,"Belfort","Franche-Comté")),IF(COUNTIF([1]Paramètres!$J:$J,E40)=1,IF([1]Paramètres!$E$3=[1]Paramètres!$A$25,"Franche-Comté","Haute-Saône"),IF(COUNTIF([1]Paramètres!$K:$K,E40)=1,IF([1]Paramètres!$E$3=[1]Paramètres!$A$25,"Franche-Comté","Jura"),IF(COUNTIF([1]Paramètres!$G:$G,E40)=1,IF([1]Paramètres!$E$3=[1]Paramètres!$A$23,"Besançon",IF([1]Paramètres!$E$3=[1]Paramètres!$A$24,"Doubs","Franche-Comté")),"*** INCONNU ***"))))))</f>
        <v>Doubs</v>
      </c>
      <c r="I40" s="60">
        <f>LOOKUP(YEAR(G40)-[1]Paramètres!$E$1,[1]Paramètres!$A$1:$A$20)</f>
        <v>-50</v>
      </c>
      <c r="J40" s="60" t="str">
        <f>LOOKUP(I40,[1]Paramètres!$A$1:$B$20)</f>
        <v>V1</v>
      </c>
      <c r="K40" s="60">
        <f t="shared" si="8"/>
        <v>13</v>
      </c>
      <c r="L40" s="61" t="s">
        <v>138</v>
      </c>
      <c r="M40" s="61" t="s">
        <v>169</v>
      </c>
      <c r="N40" s="61">
        <v>0</v>
      </c>
      <c r="O40" s="61" t="s">
        <v>169</v>
      </c>
      <c r="P40" s="62" t="str">
        <f t="shared" si="9"/>
        <v>1C45D</v>
      </c>
      <c r="Q40" s="63">
        <f t="shared" si="10"/>
        <v>650000000000</v>
      </c>
      <c r="R40" s="63">
        <f t="shared" si="10"/>
        <v>400000000000</v>
      </c>
      <c r="S40" s="63">
        <f t="shared" si="10"/>
        <v>0</v>
      </c>
      <c r="T40" s="63">
        <f t="shared" si="10"/>
        <v>400000000000</v>
      </c>
      <c r="U40" s="63">
        <f t="shared" si="11"/>
        <v>1450000000000</v>
      </c>
      <c r="V40" s="64" t="str">
        <f t="shared" si="12"/>
        <v>1C</v>
      </c>
      <c r="W40" s="65">
        <f t="shared" si="13"/>
        <v>450000000000</v>
      </c>
      <c r="X40" s="64" t="str">
        <f t="shared" si="14"/>
        <v>1C45D</v>
      </c>
      <c r="Y40" s="65">
        <f t="shared" si="15"/>
        <v>0</v>
      </c>
      <c r="Z40" s="60" t="str">
        <f ca="1">LOOKUP(I40,[1]Paramètres!$A$1:$A$20,[1]Paramètres!$C$1:$C$21)</f>
        <v>+18</v>
      </c>
      <c r="AA40" s="61" t="s">
        <v>35</v>
      </c>
      <c r="AB40" s="37"/>
      <c r="AC40" s="38"/>
      <c r="AD40" s="38" t="str">
        <f>IF(ISNA(VLOOKUP(D40,'[1]Liste en forme Garçons'!$C:$C,1,FALSE)),"","*")</f>
        <v>*</v>
      </c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s="39" customFormat="1" x14ac:dyDescent="0.35">
      <c r="A41" s="50">
        <v>34</v>
      </c>
      <c r="B41" s="25" t="s">
        <v>189</v>
      </c>
      <c r="C41" s="25" t="s">
        <v>190</v>
      </c>
      <c r="D41" s="26" t="s">
        <v>191</v>
      </c>
      <c r="E41" s="27" t="s">
        <v>67</v>
      </c>
      <c r="F41" s="28">
        <v>1072</v>
      </c>
      <c r="G41" s="29">
        <v>33824</v>
      </c>
      <c r="H41" s="30" t="str">
        <f>IF(E41="","",IF(COUNTIF([1]Paramètres!$H:$H,E41)=1,IF([1]Paramètres!$E$3=[1]Paramètres!$A$23,"Belfort/Montbéliard",IF([1]Paramètres!$E$3=[1]Paramètres!$A$24,"Doubs","Franche-Comté")),IF(COUNTIF([1]Paramètres!$I:$I,E41)=1,IF([1]Paramètres!$E$3=[1]Paramètres!$A$23,"Belfort/Montbéliard",IF([1]Paramètres!$E$3=[1]Paramètres!$A$24,"Belfort","Franche-Comté")),IF(COUNTIF([1]Paramètres!$J:$J,E41)=1,IF([1]Paramètres!$E$3=[1]Paramètres!$A$25,"Franche-Comté","Haute-Saône"),IF(COUNTIF([1]Paramètres!$K:$K,E41)=1,IF([1]Paramètres!$E$3=[1]Paramètres!$A$25,"Franche-Comté","Jura"),IF(COUNTIF([1]Paramètres!$G:$G,E41)=1,IF([1]Paramètres!$E$3=[1]Paramètres!$A$23,"Besançon",IF([1]Paramètres!$E$3=[1]Paramètres!$A$24,"Doubs","Franche-Comté")),"*** INCONNU ***"))))))</f>
        <v>Doubs</v>
      </c>
      <c r="I41" s="31">
        <f>LOOKUP(YEAR(G41)-[1]Paramètres!$E$1,[1]Paramètres!$A$1:$A$20)</f>
        <v>-40</v>
      </c>
      <c r="J41" s="31" t="str">
        <f>LOOKUP(I41,[1]Paramètres!$A$1:$B$20)</f>
        <v>S</v>
      </c>
      <c r="K41" s="31">
        <f t="shared" si="8"/>
        <v>10</v>
      </c>
      <c r="L41" s="32" t="s">
        <v>46</v>
      </c>
      <c r="M41" s="32" t="s">
        <v>192</v>
      </c>
      <c r="N41" s="32" t="s">
        <v>169</v>
      </c>
      <c r="O41" s="32" t="s">
        <v>78</v>
      </c>
      <c r="P41" s="33" t="str">
        <f t="shared" si="9"/>
        <v>1C41D</v>
      </c>
      <c r="Q41" s="34">
        <f t="shared" si="10"/>
        <v>0</v>
      </c>
      <c r="R41" s="34">
        <f t="shared" si="10"/>
        <v>10000000000</v>
      </c>
      <c r="S41" s="34">
        <f t="shared" si="10"/>
        <v>400000000000</v>
      </c>
      <c r="T41" s="34">
        <f t="shared" si="10"/>
        <v>1000000000000</v>
      </c>
      <c r="U41" s="34">
        <f t="shared" si="11"/>
        <v>1410000000000</v>
      </c>
      <c r="V41" s="35" t="str">
        <f t="shared" si="12"/>
        <v>1C</v>
      </c>
      <c r="W41" s="36">
        <f t="shared" si="13"/>
        <v>410000000000</v>
      </c>
      <c r="X41" s="35" t="str">
        <f t="shared" si="14"/>
        <v>1C41D</v>
      </c>
      <c r="Y41" s="36">
        <f t="shared" si="15"/>
        <v>0</v>
      </c>
      <c r="Z41" s="31" t="str">
        <f ca="1">LOOKUP(I41,[1]Paramètres!$A$1:$A$20,[1]Paramètres!$C$1:$C$21)</f>
        <v>+18</v>
      </c>
      <c r="AA41" s="14" t="s">
        <v>35</v>
      </c>
      <c r="AB41" s="37"/>
      <c r="AC41" s="38"/>
      <c r="AD41" s="38" t="str">
        <f>IF(ISNA(VLOOKUP(D41,'[1]Liste en forme Garçons'!$C:$C,1,FALSE)),"","*")</f>
        <v>*</v>
      </c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s="39" customFormat="1" x14ac:dyDescent="0.35">
      <c r="A42" s="50">
        <v>35</v>
      </c>
      <c r="B42" s="25" t="s">
        <v>187</v>
      </c>
      <c r="C42" s="25" t="s">
        <v>193</v>
      </c>
      <c r="D42" s="26" t="s">
        <v>194</v>
      </c>
      <c r="E42" s="27" t="s">
        <v>195</v>
      </c>
      <c r="F42" s="28">
        <v>1126</v>
      </c>
      <c r="G42" s="29">
        <v>28812</v>
      </c>
      <c r="H42" s="30" t="str">
        <f>IF(E42="","",IF(COUNTIF([1]Paramètres!$H:$H,E42)=1,IF([1]Paramètres!$E$3=[1]Paramètres!$A$23,"Belfort/Montbéliard",IF([1]Paramètres!$E$3=[1]Paramètres!$A$24,"Doubs","Franche-Comté")),IF(COUNTIF([1]Paramètres!$I:$I,E42)=1,IF([1]Paramètres!$E$3=[1]Paramètres!$A$23,"Belfort/Montbéliard",IF([1]Paramètres!$E$3=[1]Paramètres!$A$24,"Belfort","Franche-Comté")),IF(COUNTIF([1]Paramètres!$J:$J,E42)=1,IF([1]Paramètres!$E$3=[1]Paramètres!$A$25,"Franche-Comté","Haute-Saône"),IF(COUNTIF([1]Paramètres!$K:$K,E42)=1,IF([1]Paramètres!$E$3=[1]Paramètres!$A$25,"Franche-Comté","Jura"),IF(COUNTIF([1]Paramètres!$G:$G,E42)=1,IF([1]Paramètres!$E$3=[1]Paramètres!$A$23,"Besançon",IF([1]Paramètres!$E$3=[1]Paramètres!$A$24,"Doubs","Franche-Comté")),"*** INCONNU ***"))))))</f>
        <v>Doubs</v>
      </c>
      <c r="I42" s="31">
        <f>LOOKUP(YEAR(G42)-[1]Paramètres!$E$1,[1]Paramètres!$A$1:$A$20)</f>
        <v>-40</v>
      </c>
      <c r="J42" s="31" t="str">
        <f>LOOKUP(I42,[1]Paramètres!$A$1:$B$20)</f>
        <v>S</v>
      </c>
      <c r="K42" s="31">
        <f t="shared" si="8"/>
        <v>11</v>
      </c>
      <c r="L42" s="14" t="s">
        <v>196</v>
      </c>
      <c r="M42" s="14" t="s">
        <v>138</v>
      </c>
      <c r="N42" s="14" t="s">
        <v>138</v>
      </c>
      <c r="O42" s="14">
        <v>0</v>
      </c>
      <c r="P42" s="33" t="str">
        <f t="shared" si="9"/>
        <v>1C40D</v>
      </c>
      <c r="Q42" s="34">
        <f t="shared" si="10"/>
        <v>100000000000</v>
      </c>
      <c r="R42" s="34">
        <f t="shared" si="10"/>
        <v>650000000000</v>
      </c>
      <c r="S42" s="34">
        <f t="shared" si="10"/>
        <v>650000000000</v>
      </c>
      <c r="T42" s="34">
        <f t="shared" si="10"/>
        <v>0</v>
      </c>
      <c r="U42" s="34">
        <f t="shared" si="11"/>
        <v>1400000000000</v>
      </c>
      <c r="V42" s="35" t="str">
        <f t="shared" si="12"/>
        <v>1C</v>
      </c>
      <c r="W42" s="36">
        <f t="shared" si="13"/>
        <v>400000000000</v>
      </c>
      <c r="X42" s="35" t="str">
        <f t="shared" si="14"/>
        <v>1C40D</v>
      </c>
      <c r="Y42" s="36">
        <f t="shared" si="15"/>
        <v>0</v>
      </c>
      <c r="Z42" s="31" t="str">
        <f ca="1">LOOKUP(I42,[1]Paramètres!$A$1:$A$20,[1]Paramètres!$C$1:$C$21)</f>
        <v>+18</v>
      </c>
      <c r="AA42" s="14" t="s">
        <v>35</v>
      </c>
      <c r="AB42" s="37"/>
      <c r="AC42" s="3"/>
      <c r="AD42" s="38" t="str">
        <f>IF(ISNA(VLOOKUP(D42,'[1]Liste en forme Garçons'!$C:$C,1,FALSE)),"","*")</f>
        <v>*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s="39" customFormat="1" x14ac:dyDescent="0.35">
      <c r="A43" s="50">
        <v>36</v>
      </c>
      <c r="B43" s="25" t="s">
        <v>143</v>
      </c>
      <c r="C43" s="25" t="s">
        <v>197</v>
      </c>
      <c r="D43" s="26" t="s">
        <v>198</v>
      </c>
      <c r="E43" s="27" t="s">
        <v>199</v>
      </c>
      <c r="F43" s="28">
        <v>1067</v>
      </c>
      <c r="G43" s="29">
        <v>24335</v>
      </c>
      <c r="H43" s="30" t="str">
        <f>IF(E43="","",IF(COUNTIF([1]Paramètres!$H:$H,E43)=1,IF([1]Paramètres!$E$3=[1]Paramètres!$A$23,"Belfort/Montbéliard",IF([1]Paramètres!$E$3=[1]Paramètres!$A$24,"Doubs","Franche-Comté")),IF(COUNTIF([1]Paramètres!$I:$I,E43)=1,IF([1]Paramètres!$E$3=[1]Paramètres!$A$23,"Belfort/Montbéliard",IF([1]Paramètres!$E$3=[1]Paramètres!$A$24,"Belfort","Franche-Comté")),IF(COUNTIF([1]Paramètres!$J:$J,E43)=1,IF([1]Paramètres!$E$3=[1]Paramètres!$A$25,"Franche-Comté","Haute-Saône"),IF(COUNTIF([1]Paramètres!$K:$K,E43)=1,IF([1]Paramètres!$E$3=[1]Paramètres!$A$25,"Franche-Comté","Jura"),IF(COUNTIF([1]Paramètres!$G:$G,E43)=1,IF([1]Paramètres!$E$3=[1]Paramètres!$A$23,"Besançon",IF([1]Paramètres!$E$3=[1]Paramètres!$A$24,"Doubs","Franche-Comté")),"*** INCONNU ***"))))))</f>
        <v>Doubs</v>
      </c>
      <c r="I43" s="31">
        <f>LOOKUP(YEAR(G43)-[1]Paramètres!$E$1,[1]Paramètres!$A$1:$A$20)</f>
        <v>-60</v>
      </c>
      <c r="J43" s="31" t="str">
        <f>LOOKUP(I43,[1]Paramètres!$A$1:$B$20)</f>
        <v>V2</v>
      </c>
      <c r="K43" s="31">
        <f t="shared" si="8"/>
        <v>10</v>
      </c>
      <c r="L43" s="14" t="s">
        <v>157</v>
      </c>
      <c r="M43" s="14" t="s">
        <v>157</v>
      </c>
      <c r="N43" s="14" t="s">
        <v>151</v>
      </c>
      <c r="O43" s="14" t="s">
        <v>181</v>
      </c>
      <c r="P43" s="33" t="str">
        <f t="shared" si="9"/>
        <v>1C20D</v>
      </c>
      <c r="Q43" s="34">
        <f t="shared" si="10"/>
        <v>250000000000</v>
      </c>
      <c r="R43" s="34">
        <f t="shared" si="10"/>
        <v>250000000000</v>
      </c>
      <c r="S43" s="34">
        <f t="shared" si="10"/>
        <v>500000000000</v>
      </c>
      <c r="T43" s="34">
        <f t="shared" si="10"/>
        <v>200000000000</v>
      </c>
      <c r="U43" s="34">
        <f t="shared" si="11"/>
        <v>1200000000000</v>
      </c>
      <c r="V43" s="35" t="str">
        <f t="shared" si="12"/>
        <v>1C</v>
      </c>
      <c r="W43" s="36">
        <f t="shared" si="13"/>
        <v>200000000000</v>
      </c>
      <c r="X43" s="35" t="str">
        <f t="shared" si="14"/>
        <v>1C20D</v>
      </c>
      <c r="Y43" s="36">
        <f t="shared" si="15"/>
        <v>0</v>
      </c>
      <c r="Z43" s="31" t="str">
        <f ca="1">LOOKUP(I43,[1]Paramètres!$A$1:$A$20,[1]Paramètres!$C$1:$C$21)</f>
        <v>+18</v>
      </c>
      <c r="AA43" s="14" t="s">
        <v>35</v>
      </c>
      <c r="AB43" s="37"/>
      <c r="AC43" s="38"/>
      <c r="AD43" s="38" t="str">
        <f>IF(ISNA(VLOOKUP(D43,'[1]Liste en forme Garçons'!$C:$C,1,FALSE)),"","*")</f>
        <v>*</v>
      </c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6" s="39" customFormat="1" x14ac:dyDescent="0.35">
      <c r="A44" s="50">
        <v>37</v>
      </c>
      <c r="B44" s="25" t="s">
        <v>125</v>
      </c>
      <c r="C44" s="25" t="s">
        <v>200</v>
      </c>
      <c r="D44" s="26" t="s">
        <v>201</v>
      </c>
      <c r="E44" s="44" t="s">
        <v>202</v>
      </c>
      <c r="F44" s="28">
        <v>1222</v>
      </c>
      <c r="G44" s="29">
        <v>35943</v>
      </c>
      <c r="H44" s="30" t="str">
        <f>IF(E44="","",IF(COUNTIF([1]Paramètres!$H:$H,E44)=1,IF([1]Paramètres!$E$3=[1]Paramètres!$A$23,"Belfort/Montbéliard",IF([1]Paramètres!$E$3=[1]Paramètres!$A$24,"Doubs","Franche-Comté")),IF(COUNTIF([1]Paramètres!$I:$I,E44)=1,IF([1]Paramètres!$E$3=[1]Paramètres!$A$23,"Belfort/Montbéliard",IF([1]Paramètres!$E$3=[1]Paramètres!$A$24,"Belfort","Franche-Comté")),IF(COUNTIF([1]Paramètres!$J:$J,E44)=1,IF([1]Paramètres!$E$3=[1]Paramètres!$A$25,"Franche-Comté","Haute-Saône"),IF(COUNTIF([1]Paramètres!$K:$K,E44)=1,IF([1]Paramètres!$E$3=[1]Paramètres!$A$25,"Franche-Comté","Jura"),IF(COUNTIF([1]Paramètres!$G:$G,E44)=1,IF([1]Paramètres!$E$3=[1]Paramètres!$A$23,"Besançon",IF([1]Paramètres!$E$3=[1]Paramètres!$A$24,"Doubs","Franche-Comté")),"*** INCONNU ***"))))))</f>
        <v>Doubs</v>
      </c>
      <c r="I44" s="31">
        <f>LOOKUP(YEAR(G44)-[1]Paramètres!$E$1,[1]Paramètres!$A$1:$A$20)</f>
        <v>-19</v>
      </c>
      <c r="J44" s="31" t="str">
        <f>LOOKUP(I44,[1]Paramètres!$A$1:$B$20)</f>
        <v>S</v>
      </c>
      <c r="K44" s="31">
        <f t="shared" si="8"/>
        <v>12</v>
      </c>
      <c r="L44" s="32" t="s">
        <v>192</v>
      </c>
      <c r="M44" s="32" t="s">
        <v>151</v>
      </c>
      <c r="N44" s="32" t="s">
        <v>196</v>
      </c>
      <c r="O44" s="32" t="s">
        <v>151</v>
      </c>
      <c r="P44" s="33" t="str">
        <f t="shared" si="9"/>
        <v>1C11D</v>
      </c>
      <c r="Q44" s="34">
        <f t="shared" si="10"/>
        <v>10000000000</v>
      </c>
      <c r="R44" s="34">
        <f t="shared" si="10"/>
        <v>500000000000</v>
      </c>
      <c r="S44" s="34">
        <f t="shared" si="10"/>
        <v>100000000000</v>
      </c>
      <c r="T44" s="34">
        <f t="shared" si="10"/>
        <v>500000000000</v>
      </c>
      <c r="U44" s="34">
        <f t="shared" si="11"/>
        <v>1110000000000</v>
      </c>
      <c r="V44" s="35" t="str">
        <f t="shared" si="12"/>
        <v>1C</v>
      </c>
      <c r="W44" s="36">
        <f t="shared" si="13"/>
        <v>110000000000</v>
      </c>
      <c r="X44" s="35" t="str">
        <f t="shared" si="14"/>
        <v>1C11D</v>
      </c>
      <c r="Y44" s="36">
        <f t="shared" si="15"/>
        <v>0</v>
      </c>
      <c r="Z44" s="31" t="str">
        <f ca="1">LOOKUP(I44,[1]Paramètres!$A$1:$A$20,[1]Paramètres!$C$1:$C$21)</f>
        <v>+18</v>
      </c>
      <c r="AA44" s="14" t="s">
        <v>35</v>
      </c>
      <c r="AB44" s="37"/>
      <c r="AC44" s="38"/>
      <c r="AD44" s="38" t="str">
        <f>IF(ISNA(VLOOKUP(D44,'[1]Liste en forme Garçons'!$C:$C,1,FALSE)),"","*")</f>
        <v>*</v>
      </c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</row>
    <row r="45" spans="1:46" s="39" customFormat="1" x14ac:dyDescent="0.35">
      <c r="A45" s="50">
        <v>38</v>
      </c>
      <c r="B45" s="25" t="s">
        <v>203</v>
      </c>
      <c r="C45" s="25" t="s">
        <v>204</v>
      </c>
      <c r="D45" s="26" t="s">
        <v>205</v>
      </c>
      <c r="E45" s="27" t="s">
        <v>206</v>
      </c>
      <c r="F45" s="28">
        <v>1373</v>
      </c>
      <c r="G45" s="29">
        <v>26644</v>
      </c>
      <c r="H45" s="30" t="str">
        <f>IF(E45="","",IF(COUNTIF([1]Paramètres!$H:$H,E45)=1,IF([1]Paramètres!$E$3=[1]Paramètres!$A$23,"Belfort/Montbéliard",IF([1]Paramètres!$E$3=[1]Paramètres!$A$24,"Doubs","Franche-Comté")),IF(COUNTIF([1]Paramètres!$I:$I,E45)=1,IF([1]Paramètres!$E$3=[1]Paramètres!$A$23,"Belfort/Montbéliard",IF([1]Paramètres!$E$3=[1]Paramètres!$A$24,"Belfort","Franche-Comté")),IF(COUNTIF([1]Paramètres!$J:$J,E45)=1,IF([1]Paramètres!$E$3=[1]Paramètres!$A$25,"Franche-Comté","Haute-Saône"),IF(COUNTIF([1]Paramètres!$K:$K,E45)=1,IF([1]Paramètres!$E$3=[1]Paramètres!$A$25,"Franche-Comté","Jura"),IF(COUNTIF([1]Paramètres!$G:$G,E45)=1,IF([1]Paramètres!$E$3=[1]Paramètres!$A$23,"Besançon",IF([1]Paramètres!$E$3=[1]Paramètres!$A$24,"Doubs","Franche-Comté")),"*** INCONNU ***"))))))</f>
        <v>Doubs</v>
      </c>
      <c r="I45" s="31">
        <f>LOOKUP(YEAR(G45)-[1]Paramètres!$E$1,[1]Paramètres!$A$1:$A$20)</f>
        <v>-50</v>
      </c>
      <c r="J45" s="31" t="str">
        <f>LOOKUP(I45,[1]Paramètres!$A$1:$B$20)</f>
        <v>V1</v>
      </c>
      <c r="K45" s="31">
        <f t="shared" si="8"/>
        <v>13</v>
      </c>
      <c r="L45" s="32" t="s">
        <v>46</v>
      </c>
      <c r="M45" s="32" t="s">
        <v>46</v>
      </c>
      <c r="N45" s="32" t="s">
        <v>169</v>
      </c>
      <c r="O45" s="32" t="s">
        <v>138</v>
      </c>
      <c r="P45" s="33" t="str">
        <f t="shared" si="9"/>
        <v>1C5D</v>
      </c>
      <c r="Q45" s="34">
        <f t="shared" si="10"/>
        <v>0</v>
      </c>
      <c r="R45" s="34">
        <f t="shared" si="10"/>
        <v>0</v>
      </c>
      <c r="S45" s="34">
        <f t="shared" si="10"/>
        <v>400000000000</v>
      </c>
      <c r="T45" s="34">
        <f t="shared" si="10"/>
        <v>650000000000</v>
      </c>
      <c r="U45" s="34">
        <f t="shared" si="11"/>
        <v>1050000000000</v>
      </c>
      <c r="V45" s="35" t="str">
        <f t="shared" si="12"/>
        <v>1C</v>
      </c>
      <c r="W45" s="36">
        <f t="shared" si="13"/>
        <v>50000000000</v>
      </c>
      <c r="X45" s="35" t="str">
        <f t="shared" si="14"/>
        <v>1C5D</v>
      </c>
      <c r="Y45" s="36">
        <f t="shared" si="15"/>
        <v>0</v>
      </c>
      <c r="Z45" s="31" t="str">
        <f ca="1">LOOKUP(I45,[1]Paramètres!$A$1:$A$20,[1]Paramètres!$C$1:$C$21)</f>
        <v>+18</v>
      </c>
      <c r="AA45" s="14" t="s">
        <v>35</v>
      </c>
      <c r="AB45" s="37"/>
      <c r="AC45" s="38"/>
      <c r="AD45" s="38" t="str">
        <f>IF(ISNA(VLOOKUP(D45,'[1]Liste en forme Garçons'!$C:$C,1,FALSE)),"","*")</f>
        <v>*</v>
      </c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46" s="39" customFormat="1" x14ac:dyDescent="0.35">
      <c r="A46" s="50">
        <v>39</v>
      </c>
      <c r="B46" s="25" t="s">
        <v>99</v>
      </c>
      <c r="C46" s="25" t="s">
        <v>207</v>
      </c>
      <c r="D46" s="26" t="s">
        <v>208</v>
      </c>
      <c r="E46" s="27" t="s">
        <v>209</v>
      </c>
      <c r="F46" s="28">
        <v>1187</v>
      </c>
      <c r="G46" s="29">
        <v>29875</v>
      </c>
      <c r="H46" s="30" t="str">
        <f>IF(E46="","",IF(COUNTIF([1]Paramètres!$H:$H,E46)=1,IF([1]Paramètres!$E$3=[1]Paramètres!$A$23,"Belfort/Montbéliard",IF([1]Paramètres!$E$3=[1]Paramètres!$A$24,"Doubs","Franche-Comté")),IF(COUNTIF([1]Paramètres!$I:$I,E46)=1,IF([1]Paramètres!$E$3=[1]Paramètres!$A$23,"Belfort/Montbéliard",IF([1]Paramètres!$E$3=[1]Paramètres!$A$24,"Belfort","Franche-Comté")),IF(COUNTIF([1]Paramètres!$J:$J,E46)=1,IF([1]Paramètres!$E$3=[1]Paramètres!$A$25,"Franche-Comté","Haute-Saône"),IF(COUNTIF([1]Paramètres!$K:$K,E46)=1,IF([1]Paramètres!$E$3=[1]Paramètres!$A$25,"Franche-Comté","Jura"),IF(COUNTIF([1]Paramètres!$G:$G,E46)=1,IF([1]Paramètres!$E$3=[1]Paramètres!$A$23,"Besançon",IF([1]Paramètres!$E$3=[1]Paramètres!$A$24,"Doubs","Franche-Comté")),"*** INCONNU ***"))))))</f>
        <v>Doubs</v>
      </c>
      <c r="I46" s="31">
        <f>LOOKUP(YEAR(G46)-[1]Paramètres!$E$1,[1]Paramètres!$A$1:$A$20)</f>
        <v>-40</v>
      </c>
      <c r="J46" s="31" t="str">
        <f>LOOKUP(I46,[1]Paramètres!$A$1:$B$20)</f>
        <v>S</v>
      </c>
      <c r="K46" s="31">
        <f t="shared" si="8"/>
        <v>11</v>
      </c>
      <c r="L46" s="14" t="s">
        <v>120</v>
      </c>
      <c r="M46" s="14" t="s">
        <v>169</v>
      </c>
      <c r="N46" s="14" t="s">
        <v>164</v>
      </c>
      <c r="O46" s="14">
        <v>0</v>
      </c>
      <c r="P46" s="33" t="str">
        <f t="shared" si="9"/>
        <v>1C5D</v>
      </c>
      <c r="Q46" s="34">
        <f t="shared" si="10"/>
        <v>350000000000</v>
      </c>
      <c r="R46" s="34">
        <f t="shared" si="10"/>
        <v>400000000000</v>
      </c>
      <c r="S46" s="34">
        <f t="shared" si="10"/>
        <v>300000000000</v>
      </c>
      <c r="T46" s="34">
        <f t="shared" si="10"/>
        <v>0</v>
      </c>
      <c r="U46" s="34">
        <f t="shared" si="11"/>
        <v>1050000000000</v>
      </c>
      <c r="V46" s="35" t="str">
        <f t="shared" si="12"/>
        <v>1C</v>
      </c>
      <c r="W46" s="36">
        <f t="shared" si="13"/>
        <v>50000000000</v>
      </c>
      <c r="X46" s="35" t="str">
        <f t="shared" si="14"/>
        <v>1C5D</v>
      </c>
      <c r="Y46" s="36">
        <f t="shared" si="15"/>
        <v>0</v>
      </c>
      <c r="Z46" s="31" t="str">
        <f ca="1">LOOKUP(I46,[1]Paramètres!$A$1:$A$20,[1]Paramètres!$C$1:$C$21)</f>
        <v>+18</v>
      </c>
      <c r="AA46" s="14" t="s">
        <v>35</v>
      </c>
      <c r="AB46" s="37"/>
      <c r="AC46" s="38"/>
      <c r="AD46" s="38" t="str">
        <f>IF(ISNA(VLOOKUP(D46,'[1]Liste en forme Garçons'!$C:$C,1,FALSE)),"","*")</f>
        <v>*</v>
      </c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1:46" s="39" customFormat="1" x14ac:dyDescent="0.35">
      <c r="A47" s="50">
        <v>40</v>
      </c>
      <c r="B47" s="25" t="s">
        <v>210</v>
      </c>
      <c r="C47" s="25" t="s">
        <v>211</v>
      </c>
      <c r="D47" s="26" t="s">
        <v>212</v>
      </c>
      <c r="E47" s="27" t="s">
        <v>155</v>
      </c>
      <c r="F47" s="28">
        <v>1239</v>
      </c>
      <c r="G47" s="29">
        <v>35313</v>
      </c>
      <c r="H47" s="30" t="str">
        <f>IF(E47="","",IF(COUNTIF([1]Paramètres!$H:$H,E47)=1,IF([1]Paramètres!$E$3=[1]Paramètres!$A$23,"Belfort/Montbéliard",IF([1]Paramètres!$E$3=[1]Paramètres!$A$24,"Doubs","Franche-Comté")),IF(COUNTIF([1]Paramètres!$I:$I,E47)=1,IF([1]Paramètres!$E$3=[1]Paramètres!$A$23,"Belfort/Montbéliard",IF([1]Paramètres!$E$3=[1]Paramètres!$A$24,"Belfort","Franche-Comté")),IF(COUNTIF([1]Paramètres!$J:$J,E47)=1,IF([1]Paramètres!$E$3=[1]Paramètres!$A$25,"Franche-Comté","Haute-Saône"),IF(COUNTIF([1]Paramètres!$K:$K,E47)=1,IF([1]Paramètres!$E$3=[1]Paramètres!$A$25,"Franche-Comté","Jura"),IF(COUNTIF([1]Paramètres!$G:$G,E47)=1,IF([1]Paramètres!$E$3=[1]Paramètres!$A$23,"Besançon",IF([1]Paramètres!$E$3=[1]Paramètres!$A$24,"Doubs","Franche-Comté")),"*** INCONNU ***"))))))</f>
        <v>Doubs</v>
      </c>
      <c r="I47" s="31">
        <f>LOOKUP(YEAR(G47)-[1]Paramètres!$E$1,[1]Paramètres!$A$1:$A$20)</f>
        <v>-21</v>
      </c>
      <c r="J47" s="31" t="str">
        <f>LOOKUP(I47,[1]Paramètres!$A$1:$B$20)</f>
        <v>S</v>
      </c>
      <c r="K47" s="31">
        <f t="shared" si="8"/>
        <v>12</v>
      </c>
      <c r="L47" s="14" t="s">
        <v>151</v>
      </c>
      <c r="M47" s="32" t="s">
        <v>164</v>
      </c>
      <c r="N47" s="32" t="s">
        <v>147</v>
      </c>
      <c r="O47" s="32" t="s">
        <v>181</v>
      </c>
      <c r="P47" s="33" t="str">
        <f t="shared" si="9"/>
        <v>1C3D</v>
      </c>
      <c r="Q47" s="34">
        <f t="shared" si="10"/>
        <v>500000000000</v>
      </c>
      <c r="R47" s="34">
        <f t="shared" si="10"/>
        <v>300000000000</v>
      </c>
      <c r="S47" s="34">
        <f t="shared" si="10"/>
        <v>30000000000</v>
      </c>
      <c r="T47" s="34">
        <f t="shared" si="10"/>
        <v>200000000000</v>
      </c>
      <c r="U47" s="34">
        <f t="shared" si="11"/>
        <v>1030000000000</v>
      </c>
      <c r="V47" s="35" t="str">
        <f t="shared" si="12"/>
        <v>1C</v>
      </c>
      <c r="W47" s="36">
        <f t="shared" si="13"/>
        <v>30000000000</v>
      </c>
      <c r="X47" s="35" t="str">
        <f t="shared" si="14"/>
        <v>1C3D</v>
      </c>
      <c r="Y47" s="36">
        <f t="shared" si="15"/>
        <v>0</v>
      </c>
      <c r="Z47" s="31" t="str">
        <f ca="1">LOOKUP(I47,[1]Paramètres!$A$1:$A$20,[1]Paramètres!$C$1:$C$21)</f>
        <v>+18</v>
      </c>
      <c r="AA47" s="14" t="s">
        <v>35</v>
      </c>
      <c r="AB47" s="37"/>
      <c r="AC47" s="38"/>
      <c r="AD47" s="38" t="str">
        <f>IF(ISNA(VLOOKUP(D47,'[1]Liste en forme Garçons'!$C:$C,1,FALSE)),"","*")</f>
        <v>*</v>
      </c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1:46" s="39" customFormat="1" x14ac:dyDescent="0.35">
      <c r="A48" s="50">
        <v>41</v>
      </c>
      <c r="B48" s="25" t="s">
        <v>112</v>
      </c>
      <c r="C48" s="25" t="s">
        <v>213</v>
      </c>
      <c r="D48" s="40" t="s">
        <v>214</v>
      </c>
      <c r="E48" s="27" t="s">
        <v>185</v>
      </c>
      <c r="F48" s="41">
        <v>1114</v>
      </c>
      <c r="G48" s="29">
        <v>30736</v>
      </c>
      <c r="H48" s="30" t="str">
        <f>IF(E48="","",IF(COUNTIF([1]Paramètres!$H:$H,E48)=1,IF([1]Paramètres!$E$3=[1]Paramètres!$A$23,"Belfort/Montbéliard",IF([1]Paramètres!$E$3=[1]Paramètres!$A$24,"Doubs","Franche-Comté")),IF(COUNTIF([1]Paramètres!$I:$I,E48)=1,IF([1]Paramètres!$E$3=[1]Paramètres!$A$23,"Belfort/Montbéliard",IF([1]Paramètres!$E$3=[1]Paramètres!$A$24,"Belfort","Franche-Comté")),IF(COUNTIF([1]Paramètres!$J:$J,E48)=1,IF([1]Paramètres!$E$3=[1]Paramètres!$A$25,"Franche-Comté","Haute-Saône"),IF(COUNTIF([1]Paramètres!$K:$K,E48)=1,IF([1]Paramètres!$E$3=[1]Paramètres!$A$25,"Franche-Comté","Jura"),IF(COUNTIF([1]Paramètres!$G:$G,E48)=1,IF([1]Paramètres!$E$3=[1]Paramètres!$A$23,"Besançon",IF([1]Paramètres!$E$3=[1]Paramètres!$A$24,"Doubs","Franche-Comté")),"*** INCONNU ***"))))))</f>
        <v>Doubs</v>
      </c>
      <c r="I48" s="31">
        <f>LOOKUP(YEAR(G48)-[1]Paramètres!$E$1,[1]Paramètres!$A$1:$A$20)</f>
        <v>-40</v>
      </c>
      <c r="J48" s="31" t="str">
        <f>LOOKUP(I48,[1]Paramètres!$A$1:$B$20)</f>
        <v>S</v>
      </c>
      <c r="K48" s="31">
        <f t="shared" si="8"/>
        <v>11</v>
      </c>
      <c r="L48" s="32" t="s">
        <v>215</v>
      </c>
      <c r="M48" s="32" t="s">
        <v>215</v>
      </c>
      <c r="N48" s="32" t="s">
        <v>157</v>
      </c>
      <c r="O48" s="32" t="s">
        <v>164</v>
      </c>
      <c r="P48" s="33" t="str">
        <f t="shared" si="9"/>
        <v>85D</v>
      </c>
      <c r="Q48" s="34">
        <f t="shared" si="10"/>
        <v>150000000000</v>
      </c>
      <c r="R48" s="34">
        <f t="shared" si="10"/>
        <v>150000000000</v>
      </c>
      <c r="S48" s="34">
        <f t="shared" si="10"/>
        <v>250000000000</v>
      </c>
      <c r="T48" s="34">
        <f t="shared" si="10"/>
        <v>300000000000</v>
      </c>
      <c r="U48" s="34">
        <f t="shared" si="11"/>
        <v>850000000000</v>
      </c>
      <c r="V48" s="35" t="str">
        <f t="shared" si="12"/>
        <v>85D</v>
      </c>
      <c r="W48" s="36">
        <f t="shared" si="13"/>
        <v>0</v>
      </c>
      <c r="X48" s="35" t="str">
        <f t="shared" si="14"/>
        <v>85D</v>
      </c>
      <c r="Y48" s="36">
        <f t="shared" si="15"/>
        <v>0</v>
      </c>
      <c r="Z48" s="31" t="str">
        <f ca="1">LOOKUP(I48,[1]Paramètres!$A$1:$A$20,[1]Paramètres!$C$1:$C$21)</f>
        <v>+18</v>
      </c>
      <c r="AA48" s="14" t="s">
        <v>35</v>
      </c>
      <c r="AB48" s="37"/>
      <c r="AD48" s="38" t="str">
        <f>IF(ISNA(VLOOKUP(D48,'[1]Liste en forme Garçons'!$C:$C,1,FALSE)),"","*")</f>
        <v>*</v>
      </c>
    </row>
    <row r="49" spans="1:46" s="39" customFormat="1" x14ac:dyDescent="0.35">
      <c r="A49" s="50">
        <v>42</v>
      </c>
      <c r="B49" s="25" t="s">
        <v>216</v>
      </c>
      <c r="C49" s="25" t="s">
        <v>217</v>
      </c>
      <c r="D49" s="26" t="s">
        <v>218</v>
      </c>
      <c r="E49" s="27" t="s">
        <v>45</v>
      </c>
      <c r="F49" s="28">
        <v>1040</v>
      </c>
      <c r="G49" s="29">
        <v>26024</v>
      </c>
      <c r="H49" s="30" t="str">
        <f>IF(E49="","",IF(COUNTIF([1]Paramètres!$H:$H,E49)=1,IF([1]Paramètres!$E$3=[1]Paramètres!$A$23,"Belfort/Montbéliard",IF([1]Paramètres!$E$3=[1]Paramètres!$A$24,"Doubs","Franche-Comté")),IF(COUNTIF([1]Paramètres!$I:$I,E49)=1,IF([1]Paramètres!$E$3=[1]Paramètres!$A$23,"Belfort/Montbéliard",IF([1]Paramètres!$E$3=[1]Paramètres!$A$24,"Belfort","Franche-Comté")),IF(COUNTIF([1]Paramètres!$J:$J,E49)=1,IF([1]Paramètres!$E$3=[1]Paramètres!$A$25,"Franche-Comté","Haute-Saône"),IF(COUNTIF([1]Paramètres!$K:$K,E49)=1,IF([1]Paramètres!$E$3=[1]Paramètres!$A$25,"Franche-Comté","Jura"),IF(COUNTIF([1]Paramètres!$G:$G,E49)=1,IF([1]Paramètres!$E$3=[1]Paramètres!$A$23,"Besançon",IF([1]Paramètres!$E$3=[1]Paramètres!$A$24,"Doubs","Franche-Comté")),"*** INCONNU ***"))))))</f>
        <v>Doubs</v>
      </c>
      <c r="I49" s="31">
        <f>LOOKUP(YEAR(G49)-[1]Paramètres!$E$1,[1]Paramètres!$A$1:$A$20)</f>
        <v>-50</v>
      </c>
      <c r="J49" s="31" t="str">
        <f>LOOKUP(I49,[1]Paramètres!$A$1:$B$20)</f>
        <v>V1</v>
      </c>
      <c r="K49" s="31">
        <f t="shared" si="8"/>
        <v>10</v>
      </c>
      <c r="L49" s="32" t="s">
        <v>215</v>
      </c>
      <c r="M49" s="32" t="s">
        <v>196</v>
      </c>
      <c r="N49" s="32" t="s">
        <v>164</v>
      </c>
      <c r="O49" s="32" t="s">
        <v>164</v>
      </c>
      <c r="P49" s="33" t="str">
        <f t="shared" si="9"/>
        <v>85D</v>
      </c>
      <c r="Q49" s="34">
        <f t="shared" si="10"/>
        <v>150000000000</v>
      </c>
      <c r="R49" s="34">
        <f t="shared" si="10"/>
        <v>100000000000</v>
      </c>
      <c r="S49" s="34">
        <f t="shared" si="10"/>
        <v>300000000000</v>
      </c>
      <c r="T49" s="34">
        <f t="shared" si="10"/>
        <v>300000000000</v>
      </c>
      <c r="U49" s="34">
        <f t="shared" si="11"/>
        <v>850000000000</v>
      </c>
      <c r="V49" s="35" t="str">
        <f t="shared" si="12"/>
        <v>85D</v>
      </c>
      <c r="W49" s="36">
        <f t="shared" si="13"/>
        <v>0</v>
      </c>
      <c r="X49" s="35" t="str">
        <f t="shared" si="14"/>
        <v>85D</v>
      </c>
      <c r="Y49" s="36">
        <f t="shared" si="15"/>
        <v>0</v>
      </c>
      <c r="Z49" s="31" t="str">
        <f ca="1">LOOKUP(I49,[1]Paramètres!$A$1:$A$20,[1]Paramètres!$C$1:$C$21)</f>
        <v>+18</v>
      </c>
      <c r="AA49" s="14" t="s">
        <v>35</v>
      </c>
      <c r="AB49" s="37"/>
      <c r="AC49" s="38"/>
      <c r="AD49" s="38" t="str">
        <f>IF(ISNA(VLOOKUP(D49,'[1]Liste en forme Garçons'!$C:$C,1,FALSE)),"","*")</f>
        <v>*</v>
      </c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s="39" customFormat="1" x14ac:dyDescent="0.35">
      <c r="A50" s="50">
        <v>43</v>
      </c>
      <c r="B50" s="25" t="s">
        <v>219</v>
      </c>
      <c r="C50" s="25" t="s">
        <v>220</v>
      </c>
      <c r="D50" s="26" t="s">
        <v>221</v>
      </c>
      <c r="E50" s="27" t="s">
        <v>102</v>
      </c>
      <c r="F50" s="28">
        <v>1074</v>
      </c>
      <c r="G50" s="29">
        <v>29859</v>
      </c>
      <c r="H50" s="30" t="str">
        <f>IF(E50="","",IF(COUNTIF([1]Paramètres!$H:$H,E50)=1,IF([1]Paramètres!$E$3=[1]Paramètres!$A$23,"Belfort/Montbéliard",IF([1]Paramètres!$E$3=[1]Paramètres!$A$24,"Doubs","Franche-Comté")),IF(COUNTIF([1]Paramètres!$I:$I,E50)=1,IF([1]Paramètres!$E$3=[1]Paramètres!$A$23,"Belfort/Montbéliard",IF([1]Paramètres!$E$3=[1]Paramètres!$A$24,"Belfort","Franche-Comté")),IF(COUNTIF([1]Paramètres!$J:$J,E50)=1,IF([1]Paramètres!$E$3=[1]Paramètres!$A$25,"Franche-Comté","Haute-Saône"),IF(COUNTIF([1]Paramètres!$K:$K,E50)=1,IF([1]Paramètres!$E$3=[1]Paramètres!$A$25,"Franche-Comté","Jura"),IF(COUNTIF([1]Paramètres!$G:$G,E50)=1,IF([1]Paramètres!$E$3=[1]Paramètres!$A$23,"Besançon",IF([1]Paramètres!$E$3=[1]Paramètres!$A$24,"Doubs","Franche-Comté")),"*** INCONNU ***"))))))</f>
        <v>Doubs</v>
      </c>
      <c r="I50" s="31">
        <f>LOOKUP(YEAR(G50)-[1]Paramètres!$E$1,[1]Paramètres!$A$1:$A$20)</f>
        <v>-40</v>
      </c>
      <c r="J50" s="31" t="str">
        <f>LOOKUP(I50,[1]Paramètres!$A$1:$B$20)</f>
        <v>S</v>
      </c>
      <c r="K50" s="31">
        <f t="shared" si="8"/>
        <v>10</v>
      </c>
      <c r="L50" s="32" t="s">
        <v>164</v>
      </c>
      <c r="M50" s="32" t="s">
        <v>222</v>
      </c>
      <c r="N50" s="32" t="s">
        <v>120</v>
      </c>
      <c r="O50" s="32">
        <v>0</v>
      </c>
      <c r="P50" s="33" t="str">
        <f t="shared" si="9"/>
        <v>72D</v>
      </c>
      <c r="Q50" s="34">
        <f t="shared" si="10"/>
        <v>300000000000</v>
      </c>
      <c r="R50" s="34">
        <f t="shared" si="10"/>
        <v>70000000000</v>
      </c>
      <c r="S50" s="34">
        <f t="shared" si="10"/>
        <v>350000000000</v>
      </c>
      <c r="T50" s="34">
        <f t="shared" si="10"/>
        <v>0</v>
      </c>
      <c r="U50" s="34">
        <f t="shared" si="11"/>
        <v>720000000000</v>
      </c>
      <c r="V50" s="35" t="str">
        <f t="shared" si="12"/>
        <v>72D</v>
      </c>
      <c r="W50" s="36">
        <f t="shared" si="13"/>
        <v>0</v>
      </c>
      <c r="X50" s="35" t="str">
        <f t="shared" si="14"/>
        <v>72D</v>
      </c>
      <c r="Y50" s="36">
        <f t="shared" si="15"/>
        <v>0</v>
      </c>
      <c r="Z50" s="31" t="str">
        <f ca="1">LOOKUP(I50,[1]Paramètres!$A$1:$A$20,[1]Paramètres!$C$1:$C$21)</f>
        <v>+18</v>
      </c>
      <c r="AA50" s="14" t="s">
        <v>35</v>
      </c>
      <c r="AB50" s="37"/>
      <c r="AC50" s="38"/>
      <c r="AD50" s="38" t="str">
        <f>IF(ISNA(VLOOKUP(D50,'[1]Liste en forme Garçons'!$C:$C,1,FALSE)),"","*")</f>
        <v>*</v>
      </c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1:46" s="39" customFormat="1" x14ac:dyDescent="0.35">
      <c r="A51" s="50">
        <v>44</v>
      </c>
      <c r="B51" s="25" t="s">
        <v>90</v>
      </c>
      <c r="C51" s="25" t="s">
        <v>223</v>
      </c>
      <c r="D51" s="26" t="s">
        <v>224</v>
      </c>
      <c r="E51" s="44" t="s">
        <v>225</v>
      </c>
      <c r="F51" s="28">
        <v>1105</v>
      </c>
      <c r="G51" s="29">
        <v>35951</v>
      </c>
      <c r="H51" s="30" t="str">
        <f>IF(E51="","",IF(COUNTIF([1]Paramètres!$H:$H,E51)=1,IF([1]Paramètres!$E$3=[1]Paramètres!$A$23,"Belfort/Montbéliard",IF([1]Paramètres!$E$3=[1]Paramètres!$A$24,"Doubs","Franche-Comté")),IF(COUNTIF([1]Paramètres!$I:$I,E51)=1,IF([1]Paramètres!$E$3=[1]Paramètres!$A$23,"Belfort/Montbéliard",IF([1]Paramètres!$E$3=[1]Paramètres!$A$24,"Belfort","Franche-Comté")),IF(COUNTIF([1]Paramètres!$J:$J,E51)=1,IF([1]Paramètres!$E$3=[1]Paramètres!$A$25,"Franche-Comté","Haute-Saône"),IF(COUNTIF([1]Paramètres!$K:$K,E51)=1,IF([1]Paramètres!$E$3=[1]Paramètres!$A$25,"Franche-Comté","Jura"),IF(COUNTIF([1]Paramètres!$G:$G,E51)=1,IF([1]Paramètres!$E$3=[1]Paramètres!$A$23,"Besançon",IF([1]Paramètres!$E$3=[1]Paramètres!$A$24,"Doubs","Franche-Comté")),"*** INCONNU ***"))))))</f>
        <v>Doubs</v>
      </c>
      <c r="I51" s="31">
        <f>LOOKUP(YEAR(G51)-[1]Paramètres!$E$1,[1]Paramètres!$A$1:$A$20)</f>
        <v>-19</v>
      </c>
      <c r="J51" s="31" t="str">
        <f>LOOKUP(I51,[1]Paramètres!$A$1:$B$20)</f>
        <v>S</v>
      </c>
      <c r="K51" s="31">
        <f t="shared" si="8"/>
        <v>11</v>
      </c>
      <c r="L51" s="14" t="s">
        <v>226</v>
      </c>
      <c r="M51" s="32" t="s">
        <v>227</v>
      </c>
      <c r="N51" s="32" t="s">
        <v>151</v>
      </c>
      <c r="O51" s="32" t="s">
        <v>196</v>
      </c>
      <c r="P51" s="33" t="str">
        <f t="shared" si="9"/>
        <v>61D20E</v>
      </c>
      <c r="Q51" s="34">
        <f t="shared" si="10"/>
        <v>4000000000</v>
      </c>
      <c r="R51" s="34">
        <f t="shared" si="10"/>
        <v>8000000000</v>
      </c>
      <c r="S51" s="34">
        <f t="shared" si="10"/>
        <v>500000000000</v>
      </c>
      <c r="T51" s="34">
        <f t="shared" si="10"/>
        <v>100000000000</v>
      </c>
      <c r="U51" s="34">
        <f t="shared" si="11"/>
        <v>612000000000</v>
      </c>
      <c r="V51" s="35" t="str">
        <f t="shared" si="12"/>
        <v>61D</v>
      </c>
      <c r="W51" s="36">
        <f t="shared" si="13"/>
        <v>2000000000</v>
      </c>
      <c r="X51" s="35" t="str">
        <f t="shared" si="14"/>
        <v>61D20E</v>
      </c>
      <c r="Y51" s="36">
        <f t="shared" si="15"/>
        <v>0</v>
      </c>
      <c r="Z51" s="31" t="str">
        <f ca="1">LOOKUP(I51,[1]Paramètres!$A$1:$A$20,[1]Paramètres!$C$1:$C$21)</f>
        <v>+18</v>
      </c>
      <c r="AA51" s="14" t="s">
        <v>35</v>
      </c>
      <c r="AB51" s="37"/>
      <c r="AC51" s="38"/>
      <c r="AD51" s="38" t="str">
        <f>IF(ISNA(VLOOKUP(D51,'[1]Liste en forme Garçons'!$C:$C,1,FALSE)),"","*")</f>
        <v>*</v>
      </c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s="39" customFormat="1" x14ac:dyDescent="0.35">
      <c r="A52" s="50">
        <v>45</v>
      </c>
      <c r="B52" s="25" t="s">
        <v>187</v>
      </c>
      <c r="C52" s="25" t="s">
        <v>228</v>
      </c>
      <c r="D52" s="26" t="s">
        <v>229</v>
      </c>
      <c r="E52" s="27" t="s">
        <v>206</v>
      </c>
      <c r="F52" s="28">
        <v>1036</v>
      </c>
      <c r="G52" s="29">
        <v>28220</v>
      </c>
      <c r="H52" s="30" t="str">
        <f>IF(E52="","",IF(COUNTIF([1]Paramètres!$H:$H,E52)=1,IF([1]Paramètres!$E$3=[1]Paramètres!$A$23,"Belfort/Montbéliard",IF([1]Paramètres!$E$3=[1]Paramètres!$A$24,"Doubs","Franche-Comté")),IF(COUNTIF([1]Paramètres!$I:$I,E52)=1,IF([1]Paramètres!$E$3=[1]Paramètres!$A$23,"Belfort/Montbéliard",IF([1]Paramètres!$E$3=[1]Paramètres!$A$24,"Belfort","Franche-Comté")),IF(COUNTIF([1]Paramètres!$J:$J,E52)=1,IF([1]Paramètres!$E$3=[1]Paramètres!$A$25,"Franche-Comté","Haute-Saône"),IF(COUNTIF([1]Paramètres!$K:$K,E52)=1,IF([1]Paramètres!$E$3=[1]Paramètres!$A$25,"Franche-Comté","Jura"),IF(COUNTIF([1]Paramètres!$G:$G,E52)=1,IF([1]Paramètres!$E$3=[1]Paramètres!$A$23,"Besançon",IF([1]Paramètres!$E$3=[1]Paramètres!$A$24,"Doubs","Franche-Comté")),"*** INCONNU ***"))))))</f>
        <v>Doubs</v>
      </c>
      <c r="I52" s="31">
        <f>LOOKUP(YEAR(G52)-[1]Paramètres!$E$1,[1]Paramètres!$A$1:$A$20)</f>
        <v>-40</v>
      </c>
      <c r="J52" s="31" t="str">
        <f>LOOKUP(I52,[1]Paramètres!$A$1:$B$20)</f>
        <v>S</v>
      </c>
      <c r="K52" s="31">
        <f t="shared" si="8"/>
        <v>10</v>
      </c>
      <c r="L52" s="32" t="s">
        <v>46</v>
      </c>
      <c r="M52" s="32" t="s">
        <v>46</v>
      </c>
      <c r="N52" s="32" t="s">
        <v>181</v>
      </c>
      <c r="O52" s="32" t="s">
        <v>120</v>
      </c>
      <c r="P52" s="33" t="str">
        <f t="shared" si="9"/>
        <v>55D</v>
      </c>
      <c r="Q52" s="34">
        <f t="shared" si="10"/>
        <v>0</v>
      </c>
      <c r="R52" s="34">
        <f t="shared" si="10"/>
        <v>0</v>
      </c>
      <c r="S52" s="34">
        <f t="shared" si="10"/>
        <v>200000000000</v>
      </c>
      <c r="T52" s="34">
        <f t="shared" si="10"/>
        <v>350000000000</v>
      </c>
      <c r="U52" s="34">
        <f t="shared" si="11"/>
        <v>550000000000</v>
      </c>
      <c r="V52" s="35" t="str">
        <f t="shared" si="12"/>
        <v>55D</v>
      </c>
      <c r="W52" s="36">
        <f t="shared" si="13"/>
        <v>0</v>
      </c>
      <c r="X52" s="35" t="str">
        <f t="shared" si="14"/>
        <v>55D</v>
      </c>
      <c r="Y52" s="36">
        <f t="shared" si="15"/>
        <v>0</v>
      </c>
      <c r="Z52" s="31" t="str">
        <f ca="1">LOOKUP(I52,[1]Paramètres!$A$1:$A$20,[1]Paramètres!$C$1:$C$21)</f>
        <v>+18</v>
      </c>
      <c r="AA52" s="14" t="s">
        <v>35</v>
      </c>
      <c r="AB52" s="37"/>
      <c r="AD52" s="38" t="str">
        <f>IF(ISNA(VLOOKUP(D52,'[1]Liste en forme Garçons'!$C:$C,1,FALSE)),"","*")</f>
        <v>*</v>
      </c>
    </row>
    <row r="53" spans="1:46" s="66" customFormat="1" x14ac:dyDescent="0.35">
      <c r="A53" s="50">
        <v>46</v>
      </c>
      <c r="B53" s="25" t="s">
        <v>230</v>
      </c>
      <c r="C53" s="25" t="s">
        <v>231</v>
      </c>
      <c r="D53" s="26" t="s">
        <v>232</v>
      </c>
      <c r="E53" s="27" t="s">
        <v>45</v>
      </c>
      <c r="F53" s="28">
        <v>1111</v>
      </c>
      <c r="G53" s="29">
        <v>28232</v>
      </c>
      <c r="H53" s="30" t="str">
        <f>IF(E53="","",IF(COUNTIF([1]Paramètres!$H:$H,E53)=1,IF([1]Paramètres!$E$3=[1]Paramètres!$A$23,"Belfort/Montbéliard",IF([1]Paramètres!$E$3=[1]Paramètres!$A$24,"Doubs","Franche-Comté")),IF(COUNTIF([1]Paramètres!$I:$I,E53)=1,IF([1]Paramètres!$E$3=[1]Paramètres!$A$23,"Belfort/Montbéliard",IF([1]Paramètres!$E$3=[1]Paramètres!$A$24,"Belfort","Franche-Comté")),IF(COUNTIF([1]Paramètres!$J:$J,E53)=1,IF([1]Paramètres!$E$3=[1]Paramètres!$A$25,"Franche-Comté","Haute-Saône"),IF(COUNTIF([1]Paramètres!$K:$K,E53)=1,IF([1]Paramètres!$E$3=[1]Paramètres!$A$25,"Franche-Comté","Jura"),IF(COUNTIF([1]Paramètres!$G:$G,E53)=1,IF([1]Paramètres!$E$3=[1]Paramètres!$A$23,"Besançon",IF([1]Paramètres!$E$3=[1]Paramètres!$A$24,"Doubs","Franche-Comté")),"*** INCONNU ***"))))))</f>
        <v>Doubs</v>
      </c>
      <c r="I53" s="31">
        <f>LOOKUP(YEAR(G53)-[1]Paramètres!$E$1,[1]Paramètres!$A$1:$A$20)</f>
        <v>-40</v>
      </c>
      <c r="J53" s="31" t="str">
        <f>LOOKUP(I53,[1]Paramètres!$A$1:$B$20)</f>
        <v>S</v>
      </c>
      <c r="K53" s="31">
        <f t="shared" si="8"/>
        <v>11</v>
      </c>
      <c r="L53" s="32" t="s">
        <v>156</v>
      </c>
      <c r="M53" s="32" t="s">
        <v>164</v>
      </c>
      <c r="N53" s="32" t="s">
        <v>215</v>
      </c>
      <c r="O53" s="32">
        <v>0</v>
      </c>
      <c r="P53" s="33" t="str">
        <f t="shared" si="9"/>
        <v>50D</v>
      </c>
      <c r="Q53" s="34">
        <f t="shared" ref="Q53:T71" si="16">POWER(10,(73-CODE(IF(OR(L53=0,L53="",L53="Ni"),"Z",RIGHT(UPPER(L53)))))*2)*IF(OR(L53=0,L53="",L53="Ni"),0,VALUE(LEFT(L53,LEN(L53)-1)))</f>
        <v>50000000000</v>
      </c>
      <c r="R53" s="34">
        <f t="shared" si="16"/>
        <v>300000000000</v>
      </c>
      <c r="S53" s="34">
        <f t="shared" si="16"/>
        <v>150000000000</v>
      </c>
      <c r="T53" s="34">
        <f t="shared" si="16"/>
        <v>0</v>
      </c>
      <c r="U53" s="34">
        <f t="shared" si="11"/>
        <v>500000000000</v>
      </c>
      <c r="V53" s="35" t="str">
        <f t="shared" si="12"/>
        <v>50D</v>
      </c>
      <c r="W53" s="36">
        <f t="shared" si="13"/>
        <v>0</v>
      </c>
      <c r="X53" s="35" t="str">
        <f t="shared" si="14"/>
        <v>50D</v>
      </c>
      <c r="Y53" s="36">
        <f t="shared" si="15"/>
        <v>0</v>
      </c>
      <c r="Z53" s="31" t="str">
        <f ca="1">LOOKUP(I53,[1]Paramètres!$A$1:$A$20,[1]Paramètres!$C$1:$C$21)</f>
        <v>+18</v>
      </c>
      <c r="AA53" s="14" t="s">
        <v>35</v>
      </c>
      <c r="AB53" s="37"/>
      <c r="AC53" s="38"/>
      <c r="AD53" s="38" t="str">
        <f>IF(ISNA(VLOOKUP(D53,'[1]Liste en forme Garçons'!$C:$C,1,FALSE)),"","*")</f>
        <v>*</v>
      </c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</row>
    <row r="54" spans="1:46" s="39" customFormat="1" x14ac:dyDescent="0.35">
      <c r="A54" s="50">
        <v>47</v>
      </c>
      <c r="B54" s="25" t="s">
        <v>165</v>
      </c>
      <c r="C54" s="25" t="s">
        <v>233</v>
      </c>
      <c r="D54" s="26" t="s">
        <v>234</v>
      </c>
      <c r="E54" s="44" t="s">
        <v>202</v>
      </c>
      <c r="F54" s="28">
        <v>1124</v>
      </c>
      <c r="G54" s="29">
        <v>26093</v>
      </c>
      <c r="H54" s="30" t="str">
        <f>IF(E54="","",IF(COUNTIF([1]Paramètres!$H:$H,E54)=1,IF([1]Paramètres!$E$3=[1]Paramètres!$A$23,"Belfort/Montbéliard",IF([1]Paramètres!$E$3=[1]Paramètres!$A$24,"Doubs","Franche-Comté")),IF(COUNTIF([1]Paramètres!$I:$I,E54)=1,IF([1]Paramètres!$E$3=[1]Paramètres!$A$23,"Belfort/Montbéliard",IF([1]Paramètres!$E$3=[1]Paramètres!$A$24,"Belfort","Franche-Comté")),IF(COUNTIF([1]Paramètres!$J:$J,E54)=1,IF([1]Paramètres!$E$3=[1]Paramètres!$A$25,"Franche-Comté","Haute-Saône"),IF(COUNTIF([1]Paramètres!$K:$K,E54)=1,IF([1]Paramètres!$E$3=[1]Paramètres!$A$25,"Franche-Comté","Jura"),IF(COUNTIF([1]Paramètres!$G:$G,E54)=1,IF([1]Paramètres!$E$3=[1]Paramètres!$A$23,"Besançon",IF([1]Paramètres!$E$3=[1]Paramètres!$A$24,"Doubs","Franche-Comté")),"*** INCONNU ***"))))))</f>
        <v>Doubs</v>
      </c>
      <c r="I54" s="31">
        <f>LOOKUP(YEAR(G54)-[1]Paramètres!$E$1,[1]Paramètres!$A$1:$A$20)</f>
        <v>-50</v>
      </c>
      <c r="J54" s="31" t="str">
        <f>LOOKUP(I54,[1]Paramètres!$A$1:$B$20)</f>
        <v>V1</v>
      </c>
      <c r="K54" s="31">
        <f t="shared" si="8"/>
        <v>11</v>
      </c>
      <c r="L54" s="14" t="s">
        <v>181</v>
      </c>
      <c r="M54" s="32" t="s">
        <v>181</v>
      </c>
      <c r="N54" s="32" t="s">
        <v>235</v>
      </c>
      <c r="O54" s="14" t="s">
        <v>222</v>
      </c>
      <c r="P54" s="33" t="str">
        <f t="shared" si="9"/>
        <v>49D</v>
      </c>
      <c r="Q54" s="34">
        <f t="shared" si="16"/>
        <v>200000000000</v>
      </c>
      <c r="R54" s="34">
        <f t="shared" si="16"/>
        <v>200000000000</v>
      </c>
      <c r="S54" s="34">
        <f t="shared" si="16"/>
        <v>20000000000</v>
      </c>
      <c r="T54" s="34">
        <f t="shared" si="16"/>
        <v>70000000000</v>
      </c>
      <c r="U54" s="34">
        <f t="shared" si="11"/>
        <v>490000000000</v>
      </c>
      <c r="V54" s="35" t="str">
        <f t="shared" si="12"/>
        <v>49D</v>
      </c>
      <c r="W54" s="36">
        <f t="shared" si="13"/>
        <v>0</v>
      </c>
      <c r="X54" s="35" t="str">
        <f t="shared" si="14"/>
        <v>49D</v>
      </c>
      <c r="Y54" s="36">
        <f t="shared" si="15"/>
        <v>0</v>
      </c>
      <c r="Z54" s="31" t="str">
        <f ca="1">LOOKUP(I54,[1]Paramètres!$A$1:$A$20,[1]Paramètres!$C$1:$C$21)</f>
        <v>+18</v>
      </c>
      <c r="AA54" s="14" t="s">
        <v>35</v>
      </c>
      <c r="AB54" s="37"/>
      <c r="AC54" s="38"/>
      <c r="AD54" s="38" t="str">
        <f>IF(ISNA(VLOOKUP(D54,'[1]Liste en forme Garçons'!$C:$C,1,FALSE)),"","*")</f>
        <v>*</v>
      </c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</row>
    <row r="55" spans="1:46" s="39" customFormat="1" x14ac:dyDescent="0.35">
      <c r="A55" s="52">
        <v>48</v>
      </c>
      <c r="B55" s="25" t="s">
        <v>236</v>
      </c>
      <c r="C55" s="25" t="s">
        <v>237</v>
      </c>
      <c r="D55" s="26" t="s">
        <v>238</v>
      </c>
      <c r="E55" s="27" t="s">
        <v>45</v>
      </c>
      <c r="F55" s="28">
        <v>1023</v>
      </c>
      <c r="G55" s="29">
        <v>25184</v>
      </c>
      <c r="H55" s="30" t="str">
        <f>IF(E55="","",IF(COUNTIF([1]Paramètres!$H:$H,E55)=1,IF([1]Paramètres!$E$3=[1]Paramètres!$A$23,"Belfort/Montbéliard",IF([1]Paramètres!$E$3=[1]Paramètres!$A$24,"Doubs","Franche-Comté")),IF(COUNTIF([1]Paramètres!$I:$I,E55)=1,IF([1]Paramètres!$E$3=[1]Paramètres!$A$23,"Belfort/Montbéliard",IF([1]Paramètres!$E$3=[1]Paramètres!$A$24,"Belfort","Franche-Comté")),IF(COUNTIF([1]Paramètres!$J:$J,E55)=1,IF([1]Paramètres!$E$3=[1]Paramètres!$A$25,"Franche-Comté","Haute-Saône"),IF(COUNTIF([1]Paramètres!$K:$K,E55)=1,IF([1]Paramètres!$E$3=[1]Paramètres!$A$25,"Franche-Comté","Jura"),IF(COUNTIF([1]Paramètres!$G:$G,E55)=1,IF([1]Paramètres!$E$3=[1]Paramètres!$A$23,"Besançon",IF([1]Paramètres!$E$3=[1]Paramètres!$A$24,"Doubs","Franche-Comté")),"*** INCONNU ***"))))))</f>
        <v>Doubs</v>
      </c>
      <c r="I55" s="31">
        <f>LOOKUP(YEAR(G55)-[1]Paramètres!$E$1,[1]Paramètres!$A$1:$A$20)</f>
        <v>-50</v>
      </c>
      <c r="J55" s="31" t="str">
        <f>LOOKUP(I55,[1]Paramètres!$A$1:$B$20)</f>
        <v>V1</v>
      </c>
      <c r="K55" s="31">
        <f t="shared" si="8"/>
        <v>10</v>
      </c>
      <c r="L55" s="32" t="s">
        <v>181</v>
      </c>
      <c r="M55" s="32" t="s">
        <v>181</v>
      </c>
      <c r="N55" s="32" t="s">
        <v>222</v>
      </c>
      <c r="O55" s="32">
        <v>0</v>
      </c>
      <c r="P55" s="33" t="str">
        <f t="shared" si="9"/>
        <v>47D</v>
      </c>
      <c r="Q55" s="34">
        <f t="shared" si="16"/>
        <v>200000000000</v>
      </c>
      <c r="R55" s="34">
        <f t="shared" si="16"/>
        <v>200000000000</v>
      </c>
      <c r="S55" s="34">
        <f t="shared" si="16"/>
        <v>70000000000</v>
      </c>
      <c r="T55" s="34">
        <f t="shared" si="16"/>
        <v>0</v>
      </c>
      <c r="U55" s="34">
        <f t="shared" si="11"/>
        <v>470000000000</v>
      </c>
      <c r="V55" s="35" t="str">
        <f t="shared" si="12"/>
        <v>47D</v>
      </c>
      <c r="W55" s="36">
        <f t="shared" si="13"/>
        <v>0</v>
      </c>
      <c r="X55" s="35" t="str">
        <f t="shared" si="14"/>
        <v>47D</v>
      </c>
      <c r="Y55" s="36">
        <f t="shared" si="15"/>
        <v>0</v>
      </c>
      <c r="Z55" s="31" t="str">
        <f ca="1">LOOKUP(I55,[1]Paramètres!$A$1:$A$20,[1]Paramètres!$C$1:$C$21)</f>
        <v>+18</v>
      </c>
      <c r="AA55" s="14" t="s">
        <v>35</v>
      </c>
      <c r="AB55" s="53"/>
      <c r="AC55" s="38"/>
      <c r="AD55" s="38" t="str">
        <f>IF(ISNA(VLOOKUP(D55,'[1]Liste en forme Garçons'!$C:$C,1,FALSE)),"","*")</f>
        <v>*</v>
      </c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</row>
    <row r="56" spans="1:46" s="39" customFormat="1" x14ac:dyDescent="0.35">
      <c r="A56" s="50">
        <v>49</v>
      </c>
      <c r="B56" s="54" t="s">
        <v>42</v>
      </c>
      <c r="C56" s="54" t="s">
        <v>239</v>
      </c>
      <c r="D56" s="55" t="s">
        <v>240</v>
      </c>
      <c r="E56" s="67" t="s">
        <v>241</v>
      </c>
      <c r="F56" s="57">
        <v>875</v>
      </c>
      <c r="G56" s="58">
        <v>35697</v>
      </c>
      <c r="H56" s="59" t="str">
        <f>IF(E56="","",IF(COUNTIF([1]Paramètres!$H:$H,E56)=1,IF([1]Paramètres!$E$3=[1]Paramètres!$A$23,"Belfort/Montbéliard",IF([1]Paramètres!$E$3=[1]Paramètres!$A$24,"Doubs","Franche-Comté")),IF(COUNTIF([1]Paramètres!$I:$I,E56)=1,IF([1]Paramètres!$E$3=[1]Paramètres!$A$23,"Belfort/Montbéliard",IF([1]Paramètres!$E$3=[1]Paramètres!$A$24,"Belfort","Franche-Comté")),IF(COUNTIF([1]Paramètres!$J:$J,E56)=1,IF([1]Paramètres!$E$3=[1]Paramètres!$A$25,"Franche-Comté","Haute-Saône"),IF(COUNTIF([1]Paramètres!$K:$K,E56)=1,IF([1]Paramètres!$E$3=[1]Paramètres!$A$25,"Franche-Comté","Jura"),IF(COUNTIF([1]Paramètres!$G:$G,E56)=1,IF([1]Paramètres!$E$3=[1]Paramètres!$A$23,"Besançon",IF([1]Paramètres!$E$3=[1]Paramètres!$A$24,"Doubs","Franche-Comté")),"*** INCONNU ***"))))))</f>
        <v>Doubs</v>
      </c>
      <c r="I56" s="60">
        <f>LOOKUP(YEAR(G56)-[1]Paramètres!$E$1,[1]Paramètres!$A$1:$A$20)</f>
        <v>-20</v>
      </c>
      <c r="J56" s="60" t="str">
        <f>LOOKUP(I56,[1]Paramètres!$A$1:$B$20)</f>
        <v>S</v>
      </c>
      <c r="K56" s="60">
        <f t="shared" si="8"/>
        <v>8</v>
      </c>
      <c r="L56" s="61" t="s">
        <v>226</v>
      </c>
      <c r="M56" s="68" t="s">
        <v>215</v>
      </c>
      <c r="N56" s="68" t="s">
        <v>174</v>
      </c>
      <c r="O56" s="61" t="s">
        <v>157</v>
      </c>
      <c r="P56" s="62" t="str">
        <f t="shared" si="9"/>
        <v>44D40E</v>
      </c>
      <c r="Q56" s="63">
        <f t="shared" si="16"/>
        <v>4000000000</v>
      </c>
      <c r="R56" s="63">
        <f t="shared" si="16"/>
        <v>150000000000</v>
      </c>
      <c r="S56" s="63">
        <f t="shared" si="16"/>
        <v>40000000000</v>
      </c>
      <c r="T56" s="63">
        <f t="shared" si="16"/>
        <v>250000000000</v>
      </c>
      <c r="U56" s="63">
        <f t="shared" si="11"/>
        <v>444000000000</v>
      </c>
      <c r="V56" s="64" t="str">
        <f t="shared" si="12"/>
        <v>44D</v>
      </c>
      <c r="W56" s="65">
        <f t="shared" si="13"/>
        <v>4000000000</v>
      </c>
      <c r="X56" s="64" t="str">
        <f t="shared" si="14"/>
        <v>44D40E</v>
      </c>
      <c r="Y56" s="65">
        <f t="shared" si="15"/>
        <v>0</v>
      </c>
      <c r="Z56" s="60" t="str">
        <f ca="1">LOOKUP(I56,[1]Paramètres!$A$1:$A$20,[1]Paramètres!$C$1:$C$21)</f>
        <v>+18</v>
      </c>
      <c r="AA56" s="61" t="s">
        <v>35</v>
      </c>
      <c r="AB56" s="37"/>
      <c r="AC56" s="38"/>
      <c r="AD56" s="38" t="str">
        <f>IF(ISNA(VLOOKUP(D56,'[1]Liste en forme Garçons'!$C:$C,1,FALSE)),"","*")</f>
        <v>*</v>
      </c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  <row r="57" spans="1:46" s="39" customFormat="1" x14ac:dyDescent="0.35">
      <c r="A57" s="50">
        <v>50</v>
      </c>
      <c r="B57" s="25" t="s">
        <v>48</v>
      </c>
      <c r="C57" s="25" t="s">
        <v>242</v>
      </c>
      <c r="D57" s="26" t="s">
        <v>243</v>
      </c>
      <c r="E57" s="27" t="s">
        <v>244</v>
      </c>
      <c r="F57" s="28">
        <v>1175</v>
      </c>
      <c r="G57" s="29">
        <v>34304</v>
      </c>
      <c r="H57" s="30" t="str">
        <f>IF(E57="","",IF(COUNTIF([1]Paramètres!$H:$H,E57)=1,IF([1]Paramètres!$E$3=[1]Paramètres!$A$23,"Belfort/Montbéliard",IF([1]Paramètres!$E$3=[1]Paramètres!$A$24,"Doubs","Franche-Comté")),IF(COUNTIF([1]Paramètres!$I:$I,E57)=1,IF([1]Paramètres!$E$3=[1]Paramètres!$A$23,"Belfort/Montbéliard",IF([1]Paramètres!$E$3=[1]Paramètres!$A$24,"Belfort","Franche-Comté")),IF(COUNTIF([1]Paramètres!$J:$J,E57)=1,IF([1]Paramètres!$E$3=[1]Paramètres!$A$25,"Franche-Comté","Haute-Saône"),IF(COUNTIF([1]Paramètres!$K:$K,E57)=1,IF([1]Paramètres!$E$3=[1]Paramètres!$A$25,"Franche-Comté","Jura"),IF(COUNTIF([1]Paramètres!$G:$G,E57)=1,IF([1]Paramètres!$E$3=[1]Paramètres!$A$23,"Besançon",IF([1]Paramètres!$E$3=[1]Paramètres!$A$24,"Doubs","Franche-Comté")),"*** INCONNU ***"))))))</f>
        <v>Doubs</v>
      </c>
      <c r="I57" s="31">
        <f>LOOKUP(YEAR(G57)-[1]Paramètres!$E$1,[1]Paramètres!$A$1:$A$20)</f>
        <v>-40</v>
      </c>
      <c r="J57" s="31" t="str">
        <f>LOOKUP(I57,[1]Paramètres!$A$1:$B$20)</f>
        <v>S</v>
      </c>
      <c r="K57" s="31">
        <f t="shared" si="8"/>
        <v>11</v>
      </c>
      <c r="L57" s="32" t="s">
        <v>245</v>
      </c>
      <c r="M57" s="32" t="s">
        <v>226</v>
      </c>
      <c r="N57" s="32" t="s">
        <v>227</v>
      </c>
      <c r="O57" s="32" t="s">
        <v>169</v>
      </c>
      <c r="P57" s="33" t="str">
        <f t="shared" si="9"/>
        <v>41D50E</v>
      </c>
      <c r="Q57" s="34">
        <f t="shared" si="16"/>
        <v>3000000000</v>
      </c>
      <c r="R57" s="34">
        <f t="shared" si="16"/>
        <v>4000000000</v>
      </c>
      <c r="S57" s="34">
        <f t="shared" si="16"/>
        <v>8000000000</v>
      </c>
      <c r="T57" s="34">
        <f t="shared" si="16"/>
        <v>400000000000</v>
      </c>
      <c r="U57" s="34">
        <f t="shared" si="11"/>
        <v>415000000000</v>
      </c>
      <c r="V57" s="35" t="str">
        <f t="shared" si="12"/>
        <v>41D</v>
      </c>
      <c r="W57" s="36">
        <f t="shared" si="13"/>
        <v>5000000000</v>
      </c>
      <c r="X57" s="35" t="str">
        <f t="shared" si="14"/>
        <v>41D50E</v>
      </c>
      <c r="Y57" s="36">
        <f t="shared" si="15"/>
        <v>0</v>
      </c>
      <c r="Z57" s="31" t="str">
        <f ca="1">LOOKUP(I57,[1]Paramètres!$A$1:$A$20,[1]Paramètres!$C$1:$C$21)</f>
        <v>+18</v>
      </c>
      <c r="AA57" s="14" t="s">
        <v>35</v>
      </c>
      <c r="AB57" s="37"/>
      <c r="AC57" s="38"/>
      <c r="AD57" s="38" t="str">
        <f>IF(ISNA(VLOOKUP(D57,'[1]Liste en forme Garçons'!$C:$C,1,FALSE)),"","*")</f>
        <v>*</v>
      </c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</row>
    <row r="58" spans="1:46" s="39" customFormat="1" x14ac:dyDescent="0.35">
      <c r="A58" s="50">
        <v>51</v>
      </c>
      <c r="B58" s="25" t="s">
        <v>246</v>
      </c>
      <c r="C58" s="25" t="s">
        <v>247</v>
      </c>
      <c r="D58" s="26" t="s">
        <v>248</v>
      </c>
      <c r="E58" s="27" t="s">
        <v>93</v>
      </c>
      <c r="F58" s="28">
        <v>1388</v>
      </c>
      <c r="G58" s="29">
        <v>33908</v>
      </c>
      <c r="H58" s="30" t="str">
        <f>IF(E58="","",IF(COUNTIF([1]Paramètres!$H:$H,E58)=1,IF([1]Paramètres!$E$3=[1]Paramètres!$A$23,"Belfort/Montbéliard",IF([1]Paramètres!$E$3=[1]Paramètres!$A$24,"Doubs","Franche-Comté")),IF(COUNTIF([1]Paramètres!$I:$I,E58)=1,IF([1]Paramètres!$E$3=[1]Paramètres!$A$23,"Belfort/Montbéliard",IF([1]Paramètres!$E$3=[1]Paramètres!$A$24,"Belfort","Franche-Comté")),IF(COUNTIF([1]Paramètres!$J:$J,E58)=1,IF([1]Paramètres!$E$3=[1]Paramètres!$A$25,"Franche-Comté","Haute-Saône"),IF(COUNTIF([1]Paramètres!$K:$K,E58)=1,IF([1]Paramètres!$E$3=[1]Paramètres!$A$25,"Franche-Comté","Jura"),IF(COUNTIF([1]Paramètres!$G:$G,E58)=1,IF([1]Paramètres!$E$3=[1]Paramètres!$A$23,"Besançon",IF([1]Paramètres!$E$3=[1]Paramètres!$A$24,"Doubs","Franche-Comté")),"*** INCONNU ***"))))))</f>
        <v>Doubs</v>
      </c>
      <c r="I58" s="31">
        <f>LOOKUP(YEAR(G58)-[1]Paramètres!$E$1,[1]Paramètres!$A$1:$A$20)</f>
        <v>-40</v>
      </c>
      <c r="J58" s="31" t="str">
        <f>LOOKUP(I58,[1]Paramètres!$A$1:$B$20)</f>
        <v>S</v>
      </c>
      <c r="K58" s="31">
        <f t="shared" si="8"/>
        <v>13</v>
      </c>
      <c r="L58" s="14" t="s">
        <v>169</v>
      </c>
      <c r="M58" s="14">
        <v>0</v>
      </c>
      <c r="N58" s="14">
        <v>0</v>
      </c>
      <c r="O58" s="14"/>
      <c r="P58" s="33" t="str">
        <f t="shared" si="9"/>
        <v>40D</v>
      </c>
      <c r="Q58" s="34">
        <f t="shared" si="16"/>
        <v>400000000000</v>
      </c>
      <c r="R58" s="34">
        <f t="shared" si="16"/>
        <v>0</v>
      </c>
      <c r="S58" s="34">
        <f t="shared" si="16"/>
        <v>0</v>
      </c>
      <c r="T58" s="34">
        <f t="shared" si="16"/>
        <v>0</v>
      </c>
      <c r="U58" s="34">
        <f t="shared" si="11"/>
        <v>400000000000</v>
      </c>
      <c r="V58" s="35" t="str">
        <f t="shared" si="12"/>
        <v>40D</v>
      </c>
      <c r="W58" s="36">
        <f t="shared" si="13"/>
        <v>0</v>
      </c>
      <c r="X58" s="35" t="str">
        <f t="shared" si="14"/>
        <v>40D</v>
      </c>
      <c r="Y58" s="36">
        <f t="shared" si="15"/>
        <v>0</v>
      </c>
      <c r="Z58" s="31" t="str">
        <f ca="1">LOOKUP(I58,[1]Paramètres!$A$1:$A$20,[1]Paramètres!$C$1:$C$21)</f>
        <v>+18</v>
      </c>
      <c r="AA58" s="14" t="s">
        <v>35</v>
      </c>
      <c r="AB58" s="37"/>
      <c r="AC58" s="38"/>
      <c r="AD58" s="38" t="str">
        <f>IF(ISNA(VLOOKUP(D58,'[1]Liste en forme Garçons'!$C:$C,1,FALSE)),"","*")</f>
        <v>*</v>
      </c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</row>
    <row r="59" spans="1:46" s="3" customFormat="1" x14ac:dyDescent="0.35">
      <c r="A59" s="50">
        <v>52</v>
      </c>
      <c r="B59" s="25" t="s">
        <v>210</v>
      </c>
      <c r="C59" s="25" t="s">
        <v>249</v>
      </c>
      <c r="D59" s="26" t="s">
        <v>250</v>
      </c>
      <c r="E59" s="27" t="s">
        <v>251</v>
      </c>
      <c r="F59" s="28">
        <v>1243</v>
      </c>
      <c r="G59" s="29">
        <v>25384</v>
      </c>
      <c r="H59" s="30" t="str">
        <f>IF(E59="","",IF(COUNTIF([1]Paramètres!$H:$H,E59)=1,IF([1]Paramètres!$E$3=[1]Paramètres!$A$23,"Belfort/Montbéliard",IF([1]Paramètres!$E$3=[1]Paramètres!$A$24,"Doubs","Franche-Comté")),IF(COUNTIF([1]Paramètres!$I:$I,E59)=1,IF([1]Paramètres!$E$3=[1]Paramètres!$A$23,"Belfort/Montbéliard",IF([1]Paramètres!$E$3=[1]Paramètres!$A$24,"Belfort","Franche-Comté")),IF(COUNTIF([1]Paramètres!$J:$J,E59)=1,IF([1]Paramètres!$E$3=[1]Paramètres!$A$25,"Franche-Comté","Haute-Saône"),IF(COUNTIF([1]Paramètres!$K:$K,E59)=1,IF([1]Paramètres!$E$3=[1]Paramètres!$A$25,"Franche-Comté","Jura"),IF(COUNTIF([1]Paramètres!$G:$G,E59)=1,IF([1]Paramètres!$E$3=[1]Paramètres!$A$23,"Besançon",IF([1]Paramètres!$E$3=[1]Paramètres!$A$24,"Doubs","Franche-Comté")),"*** INCONNU ***"))))))</f>
        <v>Doubs</v>
      </c>
      <c r="I59" s="31">
        <f>LOOKUP(YEAR(G59)-[1]Paramètres!$E$1,[1]Paramètres!$A$1:$A$20)</f>
        <v>-50</v>
      </c>
      <c r="J59" s="31" t="str">
        <f>LOOKUP(I59,[1]Paramètres!$A$1:$B$20)</f>
        <v>V1</v>
      </c>
      <c r="K59" s="31">
        <f t="shared" si="8"/>
        <v>12</v>
      </c>
      <c r="L59" s="32">
        <v>0</v>
      </c>
      <c r="M59" s="32" t="s">
        <v>120</v>
      </c>
      <c r="N59" s="32">
        <v>0</v>
      </c>
      <c r="O59" s="32">
        <v>0</v>
      </c>
      <c r="P59" s="33" t="str">
        <f t="shared" si="9"/>
        <v>35D</v>
      </c>
      <c r="Q59" s="34">
        <f t="shared" si="16"/>
        <v>0</v>
      </c>
      <c r="R59" s="34">
        <f t="shared" si="16"/>
        <v>350000000000</v>
      </c>
      <c r="S59" s="34">
        <f t="shared" si="16"/>
        <v>0</v>
      </c>
      <c r="T59" s="34">
        <f t="shared" si="16"/>
        <v>0</v>
      </c>
      <c r="U59" s="34">
        <f t="shared" si="11"/>
        <v>350000000000</v>
      </c>
      <c r="V59" s="35" t="str">
        <f t="shared" si="12"/>
        <v>35D</v>
      </c>
      <c r="W59" s="36">
        <f t="shared" si="13"/>
        <v>0</v>
      </c>
      <c r="X59" s="35" t="str">
        <f t="shared" si="14"/>
        <v>35D</v>
      </c>
      <c r="Y59" s="36">
        <f t="shared" si="15"/>
        <v>0</v>
      </c>
      <c r="Z59" s="31" t="str">
        <f ca="1">LOOKUP(I59,[1]Paramètres!$A$1:$A$20,[1]Paramètres!$C$1:$C$21)</f>
        <v>+18</v>
      </c>
      <c r="AA59" s="14" t="s">
        <v>35</v>
      </c>
      <c r="AB59" s="37"/>
      <c r="AC59" s="39"/>
      <c r="AD59" s="38" t="str">
        <f>IF(ISNA(VLOOKUP(D59,'[1]Liste en forme Garçons'!$C:$C,1,FALSE)),"","*")</f>
        <v>*</v>
      </c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</row>
    <row r="60" spans="1:46" s="39" customFormat="1" x14ac:dyDescent="0.35">
      <c r="A60" s="50">
        <v>53</v>
      </c>
      <c r="B60" s="25" t="s">
        <v>246</v>
      </c>
      <c r="C60" s="25" t="s">
        <v>91</v>
      </c>
      <c r="D60" s="26" t="s">
        <v>252</v>
      </c>
      <c r="E60" s="27" t="s">
        <v>155</v>
      </c>
      <c r="F60" s="28">
        <v>1013</v>
      </c>
      <c r="G60" s="29">
        <v>35040</v>
      </c>
      <c r="H60" s="30" t="str">
        <f>IF(E60="","",IF(COUNTIF([1]Paramètres!$H:$H,E60)=1,IF([1]Paramètres!$E$3=[1]Paramètres!$A$23,"Belfort/Montbéliard",IF([1]Paramètres!$E$3=[1]Paramètres!$A$24,"Doubs","Franche-Comté")),IF(COUNTIF([1]Paramètres!$I:$I,E60)=1,IF([1]Paramètres!$E$3=[1]Paramètres!$A$23,"Belfort/Montbéliard",IF([1]Paramètres!$E$3=[1]Paramètres!$A$24,"Belfort","Franche-Comté")),IF(COUNTIF([1]Paramètres!$J:$J,E60)=1,IF([1]Paramètres!$E$3=[1]Paramètres!$A$25,"Franche-Comté","Haute-Saône"),IF(COUNTIF([1]Paramètres!$K:$K,E60)=1,IF([1]Paramètres!$E$3=[1]Paramètres!$A$25,"Franche-Comté","Jura"),IF(COUNTIF([1]Paramètres!$G:$G,E60)=1,IF([1]Paramètres!$E$3=[1]Paramètres!$A$23,"Besançon",IF([1]Paramètres!$E$3=[1]Paramètres!$A$24,"Doubs","Franche-Comté")),"*** INCONNU ***"))))))</f>
        <v>Doubs</v>
      </c>
      <c r="I60" s="31">
        <f>LOOKUP(YEAR(G60)-[1]Paramètres!$E$1,[1]Paramètres!$A$1:$A$20)</f>
        <v>-40</v>
      </c>
      <c r="J60" s="31" t="str">
        <f>LOOKUP(I60,[1]Paramètres!$A$1:$B$20)</f>
        <v>S</v>
      </c>
      <c r="K60" s="31">
        <f t="shared" si="8"/>
        <v>10</v>
      </c>
      <c r="L60" s="32" t="s">
        <v>46</v>
      </c>
      <c r="M60" s="32" t="s">
        <v>253</v>
      </c>
      <c r="N60" s="32" t="s">
        <v>186</v>
      </c>
      <c r="O60" s="32" t="s">
        <v>157</v>
      </c>
      <c r="P60" s="33" t="str">
        <f t="shared" si="9"/>
        <v>25D85E</v>
      </c>
      <c r="Q60" s="34">
        <f t="shared" si="16"/>
        <v>0</v>
      </c>
      <c r="R60" s="34">
        <f t="shared" si="16"/>
        <v>2000000000</v>
      </c>
      <c r="S60" s="34">
        <f t="shared" si="16"/>
        <v>6500000000</v>
      </c>
      <c r="T60" s="34">
        <f t="shared" si="16"/>
        <v>250000000000</v>
      </c>
      <c r="U60" s="34">
        <f t="shared" si="11"/>
        <v>258500000000</v>
      </c>
      <c r="V60" s="35" t="str">
        <f t="shared" si="12"/>
        <v>25D</v>
      </c>
      <c r="W60" s="36">
        <f t="shared" si="13"/>
        <v>8500000000</v>
      </c>
      <c r="X60" s="35" t="str">
        <f t="shared" si="14"/>
        <v>25D85E</v>
      </c>
      <c r="Y60" s="36">
        <f t="shared" si="15"/>
        <v>0</v>
      </c>
      <c r="Z60" s="31" t="str">
        <f ca="1">LOOKUP(I60,[1]Paramètres!$A$1:$A$20,[1]Paramètres!$C$1:$C$21)</f>
        <v>+18</v>
      </c>
      <c r="AA60" s="14" t="s">
        <v>35</v>
      </c>
      <c r="AB60" s="37"/>
      <c r="AC60" s="38"/>
      <c r="AD60" s="38" t="str">
        <f>IF(ISNA(VLOOKUP(D60,'[1]Liste en forme Garçons'!$C:$C,1,FALSE)),"","*")</f>
        <v>*</v>
      </c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</row>
    <row r="61" spans="1:46" s="39" customFormat="1" x14ac:dyDescent="0.35">
      <c r="A61" s="50">
        <v>54</v>
      </c>
      <c r="B61" s="25" t="s">
        <v>254</v>
      </c>
      <c r="C61" s="25" t="s">
        <v>255</v>
      </c>
      <c r="D61" s="26" t="s">
        <v>256</v>
      </c>
      <c r="E61" s="44" t="s">
        <v>67</v>
      </c>
      <c r="F61" s="28">
        <v>960</v>
      </c>
      <c r="G61" s="29">
        <v>32413</v>
      </c>
      <c r="H61" s="30" t="str">
        <f>IF(E61="","",IF(COUNTIF([1]Paramètres!$H:$H,E61)=1,IF([1]Paramètres!$E$3=[1]Paramètres!$A$23,"Belfort/Montbéliard",IF([1]Paramètres!$E$3=[1]Paramètres!$A$24,"Doubs","Franche-Comté")),IF(COUNTIF([1]Paramètres!$I:$I,E61)=1,IF([1]Paramètres!$E$3=[1]Paramètres!$A$23,"Belfort/Montbéliard",IF([1]Paramètres!$E$3=[1]Paramètres!$A$24,"Belfort","Franche-Comté")),IF(COUNTIF([1]Paramètres!$J:$J,E61)=1,IF([1]Paramètres!$E$3=[1]Paramètres!$A$25,"Franche-Comté","Haute-Saône"),IF(COUNTIF([1]Paramètres!$K:$K,E61)=1,IF([1]Paramètres!$E$3=[1]Paramètres!$A$25,"Franche-Comté","Jura"),IF(COUNTIF([1]Paramètres!$G:$G,E61)=1,IF([1]Paramètres!$E$3=[1]Paramètres!$A$23,"Besançon",IF([1]Paramètres!$E$3=[1]Paramètres!$A$24,"Doubs","Franche-Comté")),"*** INCONNU ***"))))))</f>
        <v>Doubs</v>
      </c>
      <c r="I61" s="31">
        <f>LOOKUP(YEAR(G61)-[1]Paramètres!$E$1,[1]Paramètres!$A$1:$A$20)</f>
        <v>-40</v>
      </c>
      <c r="J61" s="31" t="str">
        <f>LOOKUP(I61,[1]Paramètres!$A$1:$B$20)</f>
        <v>S</v>
      </c>
      <c r="K61" s="31">
        <f t="shared" si="8"/>
        <v>9</v>
      </c>
      <c r="L61" s="14" t="s">
        <v>174</v>
      </c>
      <c r="M61" s="32" t="s">
        <v>196</v>
      </c>
      <c r="N61" s="32" t="s">
        <v>222</v>
      </c>
      <c r="O61" s="32">
        <v>0</v>
      </c>
      <c r="P61" s="33" t="str">
        <f t="shared" si="9"/>
        <v>21D</v>
      </c>
      <c r="Q61" s="34">
        <f t="shared" si="16"/>
        <v>40000000000</v>
      </c>
      <c r="R61" s="34">
        <f t="shared" si="16"/>
        <v>100000000000</v>
      </c>
      <c r="S61" s="34">
        <f t="shared" si="16"/>
        <v>70000000000</v>
      </c>
      <c r="T61" s="34">
        <f t="shared" si="16"/>
        <v>0</v>
      </c>
      <c r="U61" s="34">
        <f t="shared" si="11"/>
        <v>210000000000</v>
      </c>
      <c r="V61" s="35" t="str">
        <f t="shared" si="12"/>
        <v>21D</v>
      </c>
      <c r="W61" s="36">
        <f t="shared" si="13"/>
        <v>0</v>
      </c>
      <c r="X61" s="35" t="str">
        <f t="shared" si="14"/>
        <v>21D</v>
      </c>
      <c r="Y61" s="36">
        <f t="shared" si="15"/>
        <v>0</v>
      </c>
      <c r="Z61" s="31" t="str">
        <f ca="1">LOOKUP(I61,[1]Paramètres!$A$1:$A$20,[1]Paramètres!$C$1:$C$21)</f>
        <v>+18</v>
      </c>
      <c r="AA61" s="14" t="s">
        <v>35</v>
      </c>
      <c r="AB61" s="37"/>
      <c r="AC61" s="3"/>
      <c r="AD61" s="38" t="str">
        <f>IF(ISNA(VLOOKUP(D61,'[1]Liste en forme Garçons'!$C:$C,1,FALSE)),"","*")</f>
        <v>*</v>
      </c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s="39" customFormat="1" x14ac:dyDescent="0.35">
      <c r="A62" s="50">
        <v>55</v>
      </c>
      <c r="B62" s="25" t="s">
        <v>257</v>
      </c>
      <c r="C62" s="25" t="s">
        <v>258</v>
      </c>
      <c r="D62" s="26" t="s">
        <v>259</v>
      </c>
      <c r="E62" s="27" t="s">
        <v>209</v>
      </c>
      <c r="F62" s="28">
        <v>956</v>
      </c>
      <c r="G62" s="29">
        <v>29041</v>
      </c>
      <c r="H62" s="30" t="str">
        <f>IF(E62="","",IF(COUNTIF([1]Paramètres!$H:$H,E62)=1,IF([1]Paramètres!$E$3=[1]Paramètres!$A$23,"Belfort/Montbéliard",IF([1]Paramètres!$E$3=[1]Paramètres!$A$24,"Doubs","Franche-Comté")),IF(COUNTIF([1]Paramètres!$I:$I,E62)=1,IF([1]Paramètres!$E$3=[1]Paramètres!$A$23,"Belfort/Montbéliard",IF([1]Paramètres!$E$3=[1]Paramètres!$A$24,"Belfort","Franche-Comté")),IF(COUNTIF([1]Paramètres!$J:$J,E62)=1,IF([1]Paramètres!$E$3=[1]Paramètres!$A$25,"Franche-Comté","Haute-Saône"),IF(COUNTIF([1]Paramètres!$K:$K,E62)=1,IF([1]Paramètres!$E$3=[1]Paramètres!$A$25,"Franche-Comté","Jura"),IF(COUNTIF([1]Paramètres!$G:$G,E62)=1,IF([1]Paramètres!$E$3=[1]Paramètres!$A$23,"Besançon",IF([1]Paramètres!$E$3=[1]Paramètres!$A$24,"Doubs","Franche-Comté")),"*** INCONNU ***"))))))</f>
        <v>Doubs</v>
      </c>
      <c r="I62" s="31">
        <f>LOOKUP(YEAR(G62)-[1]Paramètres!$E$1,[1]Paramètres!$A$1:$A$20)</f>
        <v>-40</v>
      </c>
      <c r="J62" s="31" t="str">
        <f>LOOKUP(I62,[1]Paramètres!$A$1:$B$20)</f>
        <v>S</v>
      </c>
      <c r="K62" s="31">
        <f t="shared" si="8"/>
        <v>9</v>
      </c>
      <c r="L62" s="14" t="s">
        <v>222</v>
      </c>
      <c r="M62" s="14" t="s">
        <v>156</v>
      </c>
      <c r="N62" s="14" t="s">
        <v>174</v>
      </c>
      <c r="O62" s="14" t="s">
        <v>156</v>
      </c>
      <c r="P62" s="33" t="str">
        <f t="shared" si="9"/>
        <v>21D</v>
      </c>
      <c r="Q62" s="34">
        <f t="shared" si="16"/>
        <v>70000000000</v>
      </c>
      <c r="R62" s="34">
        <f t="shared" si="16"/>
        <v>50000000000</v>
      </c>
      <c r="S62" s="34">
        <f t="shared" si="16"/>
        <v>40000000000</v>
      </c>
      <c r="T62" s="34">
        <f t="shared" si="16"/>
        <v>50000000000</v>
      </c>
      <c r="U62" s="34">
        <f t="shared" si="11"/>
        <v>210000000000</v>
      </c>
      <c r="V62" s="35" t="str">
        <f t="shared" si="12"/>
        <v>21D</v>
      </c>
      <c r="W62" s="36">
        <f t="shared" si="13"/>
        <v>0</v>
      </c>
      <c r="X62" s="35" t="str">
        <f t="shared" si="14"/>
        <v>21D</v>
      </c>
      <c r="Y62" s="36">
        <f t="shared" si="15"/>
        <v>0</v>
      </c>
      <c r="Z62" s="31" t="str">
        <f ca="1">LOOKUP(I62,[1]Paramètres!$A$1:$A$20,[1]Paramètres!$C$1:$C$21)</f>
        <v>+18</v>
      </c>
      <c r="AA62" s="14" t="s">
        <v>35</v>
      </c>
      <c r="AB62" s="37"/>
      <c r="AC62" s="38"/>
      <c r="AD62" s="38" t="str">
        <f>IF(ISNA(VLOOKUP(D62,'[1]Liste en forme Garçons'!$C:$C,1,FALSE)),"","*")</f>
        <v>*</v>
      </c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</row>
    <row r="63" spans="1:46" s="39" customFormat="1" x14ac:dyDescent="0.35">
      <c r="A63" s="50">
        <v>56</v>
      </c>
      <c r="B63" s="25" t="s">
        <v>260</v>
      </c>
      <c r="C63" s="25" t="s">
        <v>261</v>
      </c>
      <c r="D63" s="26" t="s">
        <v>262</v>
      </c>
      <c r="E63" s="44" t="s">
        <v>108</v>
      </c>
      <c r="F63" s="28">
        <v>1197</v>
      </c>
      <c r="G63" s="29">
        <v>30861</v>
      </c>
      <c r="H63" s="30" t="str">
        <f>IF(E63="","",IF(COUNTIF([1]Paramètres!$H:$H,E63)=1,IF([1]Paramètres!$E$3=[1]Paramètres!$A$23,"Belfort/Montbéliard",IF([1]Paramètres!$E$3=[1]Paramètres!$A$24,"Doubs","Franche-Comté")),IF(COUNTIF([1]Paramètres!$I:$I,E63)=1,IF([1]Paramètres!$E$3=[1]Paramètres!$A$23,"Belfort/Montbéliard",IF([1]Paramètres!$E$3=[1]Paramètres!$A$24,"Belfort","Franche-Comté")),IF(COUNTIF([1]Paramètres!$J:$J,E63)=1,IF([1]Paramètres!$E$3=[1]Paramètres!$A$25,"Franche-Comté","Haute-Saône"),IF(COUNTIF([1]Paramètres!$K:$K,E63)=1,IF([1]Paramètres!$E$3=[1]Paramètres!$A$25,"Franche-Comté","Jura"),IF(COUNTIF([1]Paramètres!$G:$G,E63)=1,IF([1]Paramètres!$E$3=[1]Paramètres!$A$23,"Besançon",IF([1]Paramètres!$E$3=[1]Paramètres!$A$24,"Doubs","Franche-Comté")),"*** INCONNU ***"))))))</f>
        <v>Doubs</v>
      </c>
      <c r="I63" s="31">
        <f>LOOKUP(YEAR(G63)-[1]Paramètres!$E$1,[1]Paramètres!$A$1:$A$20)</f>
        <v>-40</v>
      </c>
      <c r="J63" s="31" t="str">
        <f>LOOKUP(I63,[1]Paramètres!$A$1:$B$20)</f>
        <v>S</v>
      </c>
      <c r="K63" s="31">
        <f t="shared" si="8"/>
        <v>11</v>
      </c>
      <c r="L63" s="14" t="s">
        <v>46</v>
      </c>
      <c r="M63" s="32" t="s">
        <v>46</v>
      </c>
      <c r="N63" s="32" t="s">
        <v>215</v>
      </c>
      <c r="O63" s="32" t="s">
        <v>235</v>
      </c>
      <c r="P63" s="33" t="str">
        <f t="shared" si="9"/>
        <v>17D</v>
      </c>
      <c r="Q63" s="34">
        <f t="shared" si="16"/>
        <v>0</v>
      </c>
      <c r="R63" s="34">
        <f t="shared" si="16"/>
        <v>0</v>
      </c>
      <c r="S63" s="34">
        <f t="shared" si="16"/>
        <v>150000000000</v>
      </c>
      <c r="T63" s="34">
        <f t="shared" si="16"/>
        <v>20000000000</v>
      </c>
      <c r="U63" s="34">
        <f t="shared" si="11"/>
        <v>170000000000</v>
      </c>
      <c r="V63" s="35" t="str">
        <f t="shared" si="12"/>
        <v>17D</v>
      </c>
      <c r="W63" s="36">
        <f t="shared" si="13"/>
        <v>0</v>
      </c>
      <c r="X63" s="35" t="str">
        <f t="shared" si="14"/>
        <v>17D</v>
      </c>
      <c r="Y63" s="36">
        <f t="shared" si="15"/>
        <v>0</v>
      </c>
      <c r="Z63" s="31" t="str">
        <f ca="1">LOOKUP(I63,[1]Paramètres!$A$1:$A$20,[1]Paramètres!$C$1:$C$21)</f>
        <v>+18</v>
      </c>
      <c r="AA63" s="14" t="s">
        <v>35</v>
      </c>
      <c r="AB63" s="37"/>
      <c r="AC63" s="38"/>
      <c r="AD63" s="38" t="str">
        <f>IF(ISNA(VLOOKUP(D63,'[1]Liste en forme Garçons'!$C:$C,1,FALSE)),"","*")</f>
        <v>*</v>
      </c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</row>
    <row r="64" spans="1:46" s="39" customFormat="1" x14ac:dyDescent="0.35">
      <c r="A64" s="50">
        <v>57</v>
      </c>
      <c r="B64" s="25" t="s">
        <v>99</v>
      </c>
      <c r="C64" s="25" t="s">
        <v>263</v>
      </c>
      <c r="D64" s="26" t="s">
        <v>264</v>
      </c>
      <c r="E64" s="44" t="s">
        <v>202</v>
      </c>
      <c r="F64" s="28">
        <v>1039</v>
      </c>
      <c r="G64" s="29">
        <v>31900</v>
      </c>
      <c r="H64" s="30" t="str">
        <f>IF(E64="","",IF(COUNTIF([1]Paramètres!$H:$H,E64)=1,IF([1]Paramètres!$E$3=[1]Paramètres!$A$23,"Belfort/Montbéliard",IF([1]Paramètres!$E$3=[1]Paramètres!$A$24,"Doubs","Franche-Comté")),IF(COUNTIF([1]Paramètres!$I:$I,E64)=1,IF([1]Paramètres!$E$3=[1]Paramètres!$A$23,"Belfort/Montbéliard",IF([1]Paramètres!$E$3=[1]Paramètres!$A$24,"Belfort","Franche-Comté")),IF(COUNTIF([1]Paramètres!$J:$J,E64)=1,IF([1]Paramètres!$E$3=[1]Paramètres!$A$25,"Franche-Comté","Haute-Saône"),IF(COUNTIF([1]Paramètres!$K:$K,E64)=1,IF([1]Paramètres!$E$3=[1]Paramètres!$A$25,"Franche-Comté","Jura"),IF(COUNTIF([1]Paramètres!$G:$G,E64)=1,IF([1]Paramètres!$E$3=[1]Paramètres!$A$23,"Besançon",IF([1]Paramètres!$E$3=[1]Paramètres!$A$24,"Doubs","Franche-Comté")),"*** INCONNU ***"))))))</f>
        <v>Doubs</v>
      </c>
      <c r="I64" s="31">
        <f>LOOKUP(YEAR(G64)-[1]Paramètres!$E$1,[1]Paramètres!$A$1:$A$20)</f>
        <v>-40</v>
      </c>
      <c r="J64" s="31" t="str">
        <f>LOOKUP(I64,[1]Paramètres!$A$1:$B$20)</f>
        <v>S</v>
      </c>
      <c r="K64" s="31">
        <f t="shared" si="8"/>
        <v>10</v>
      </c>
      <c r="L64" s="14" t="s">
        <v>265</v>
      </c>
      <c r="M64" s="32" t="s">
        <v>266</v>
      </c>
      <c r="N64" s="32" t="s">
        <v>267</v>
      </c>
      <c r="O64" s="32" t="s">
        <v>215</v>
      </c>
      <c r="P64" s="33" t="str">
        <f t="shared" si="9"/>
        <v>15D72E</v>
      </c>
      <c r="Q64" s="34">
        <f t="shared" si="16"/>
        <v>1500000000</v>
      </c>
      <c r="R64" s="34">
        <f t="shared" si="16"/>
        <v>700000000</v>
      </c>
      <c r="S64" s="34">
        <f t="shared" si="16"/>
        <v>5000000000</v>
      </c>
      <c r="T64" s="34">
        <f t="shared" si="16"/>
        <v>150000000000</v>
      </c>
      <c r="U64" s="34">
        <f t="shared" si="11"/>
        <v>157200000000</v>
      </c>
      <c r="V64" s="35" t="str">
        <f t="shared" si="12"/>
        <v>15D</v>
      </c>
      <c r="W64" s="36">
        <f t="shared" si="13"/>
        <v>7200000000</v>
      </c>
      <c r="X64" s="35" t="str">
        <f t="shared" si="14"/>
        <v>15D72E</v>
      </c>
      <c r="Y64" s="36">
        <f t="shared" si="15"/>
        <v>0</v>
      </c>
      <c r="Z64" s="31" t="str">
        <f ca="1">LOOKUP(I64,[1]Paramètres!$A$1:$A$20,[1]Paramètres!$C$1:$C$21)</f>
        <v>+18</v>
      </c>
      <c r="AA64" s="14" t="s">
        <v>35</v>
      </c>
      <c r="AB64" s="37"/>
      <c r="AC64" s="38"/>
      <c r="AD64" s="38" t="str">
        <f>IF(ISNA(VLOOKUP(D64,'[1]Liste en forme Garçons'!$C:$C,1,FALSE)),"","*")</f>
        <v>*</v>
      </c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</row>
    <row r="65" spans="1:46" s="39" customFormat="1" x14ac:dyDescent="0.35">
      <c r="A65" s="50">
        <v>58</v>
      </c>
      <c r="B65" s="25" t="s">
        <v>268</v>
      </c>
      <c r="C65" s="25" t="s">
        <v>269</v>
      </c>
      <c r="D65" s="26" t="s">
        <v>270</v>
      </c>
      <c r="E65" s="27" t="s">
        <v>102</v>
      </c>
      <c r="F65" s="28">
        <v>1096</v>
      </c>
      <c r="G65" s="29">
        <v>34233</v>
      </c>
      <c r="H65" s="30" t="str">
        <f>IF(E65="","",IF(COUNTIF([1]Paramètres!$H:$H,E65)=1,IF([1]Paramètres!$E$3=[1]Paramètres!$A$23,"Belfort/Montbéliard",IF([1]Paramètres!$E$3=[1]Paramètres!$A$24,"Doubs","Franche-Comté")),IF(COUNTIF([1]Paramètres!$I:$I,E65)=1,IF([1]Paramètres!$E$3=[1]Paramètres!$A$23,"Belfort/Montbéliard",IF([1]Paramètres!$E$3=[1]Paramètres!$A$24,"Belfort","Franche-Comté")),IF(COUNTIF([1]Paramètres!$J:$J,E65)=1,IF([1]Paramètres!$E$3=[1]Paramètres!$A$25,"Franche-Comté","Haute-Saône"),IF(COUNTIF([1]Paramètres!$K:$K,E65)=1,IF([1]Paramètres!$E$3=[1]Paramètres!$A$25,"Franche-Comté","Jura"),IF(COUNTIF([1]Paramètres!$G:$G,E65)=1,IF([1]Paramètres!$E$3=[1]Paramètres!$A$23,"Besançon",IF([1]Paramètres!$E$3=[1]Paramètres!$A$24,"Doubs","Franche-Comté")),"*** INCONNU ***"))))))</f>
        <v>Doubs</v>
      </c>
      <c r="I65" s="31">
        <f>LOOKUP(YEAR(G65)-[1]Paramètres!$E$1,[1]Paramètres!$A$1:$A$20)</f>
        <v>-40</v>
      </c>
      <c r="J65" s="31" t="str">
        <f>LOOKUP(I65,[1]Paramètres!$A$1:$B$20)</f>
        <v>S</v>
      </c>
      <c r="K65" s="31">
        <f t="shared" si="8"/>
        <v>10</v>
      </c>
      <c r="L65" s="14" t="s">
        <v>196</v>
      </c>
      <c r="M65" s="14">
        <v>0</v>
      </c>
      <c r="N65" s="14">
        <v>0</v>
      </c>
      <c r="O65" s="14" t="s">
        <v>192</v>
      </c>
      <c r="P65" s="33" t="str">
        <f t="shared" si="9"/>
        <v>11D</v>
      </c>
      <c r="Q65" s="34">
        <f t="shared" si="16"/>
        <v>100000000000</v>
      </c>
      <c r="R65" s="34">
        <f t="shared" si="16"/>
        <v>0</v>
      </c>
      <c r="S65" s="34">
        <f t="shared" si="16"/>
        <v>0</v>
      </c>
      <c r="T65" s="34">
        <f t="shared" si="16"/>
        <v>10000000000</v>
      </c>
      <c r="U65" s="34">
        <f t="shared" si="11"/>
        <v>110000000000</v>
      </c>
      <c r="V65" s="35" t="str">
        <f t="shared" si="12"/>
        <v>11D</v>
      </c>
      <c r="W65" s="36">
        <f t="shared" si="13"/>
        <v>0</v>
      </c>
      <c r="X65" s="35" t="str">
        <f t="shared" si="14"/>
        <v>11D</v>
      </c>
      <c r="Y65" s="36">
        <f t="shared" si="15"/>
        <v>0</v>
      </c>
      <c r="Z65" s="31" t="str">
        <f ca="1">LOOKUP(I65,[1]Paramètres!$A$1:$A$20,[1]Paramètres!$C$1:$C$21)</f>
        <v>+18</v>
      </c>
      <c r="AA65" s="14" t="s">
        <v>35</v>
      </c>
      <c r="AB65" s="37"/>
      <c r="AC65" s="38"/>
      <c r="AD65" s="38" t="str">
        <f>IF(ISNA(VLOOKUP(D65,'[1]Liste en forme Garçons'!$C:$C,1,FALSE)),"","*")</f>
        <v>*</v>
      </c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</row>
    <row r="66" spans="1:46" s="39" customFormat="1" x14ac:dyDescent="0.35">
      <c r="A66" s="50">
        <v>59</v>
      </c>
      <c r="B66" s="25" t="s">
        <v>271</v>
      </c>
      <c r="C66" s="25" t="s">
        <v>272</v>
      </c>
      <c r="D66" s="26" t="s">
        <v>273</v>
      </c>
      <c r="E66" s="44" t="s">
        <v>274</v>
      </c>
      <c r="F66" s="28">
        <v>976</v>
      </c>
      <c r="G66" s="29">
        <v>29876</v>
      </c>
      <c r="H66" s="30" t="str">
        <f>IF(E66="","",IF(COUNTIF([1]Paramètres!$H:$H,E66)=1,IF([1]Paramètres!$E$3=[1]Paramètres!$A$23,"Belfort/Montbéliard",IF([1]Paramètres!$E$3=[1]Paramètres!$A$24,"Doubs","Franche-Comté")),IF(COUNTIF([1]Paramètres!$I:$I,E66)=1,IF([1]Paramètres!$E$3=[1]Paramètres!$A$23,"Belfort/Montbéliard",IF([1]Paramètres!$E$3=[1]Paramètres!$A$24,"Belfort","Franche-Comté")),IF(COUNTIF([1]Paramètres!$J:$J,E66)=1,IF([1]Paramètres!$E$3=[1]Paramètres!$A$25,"Franche-Comté","Haute-Saône"),IF(COUNTIF([1]Paramètres!$K:$K,E66)=1,IF([1]Paramètres!$E$3=[1]Paramètres!$A$25,"Franche-Comté","Jura"),IF(COUNTIF([1]Paramètres!$G:$G,E66)=1,IF([1]Paramètres!$E$3=[1]Paramètres!$A$23,"Besançon",IF([1]Paramètres!$E$3=[1]Paramètres!$A$24,"Doubs","Franche-Comté")),"*** INCONNU ***"))))))</f>
        <v>Doubs</v>
      </c>
      <c r="I66" s="31">
        <f>LOOKUP(YEAR(G66)-[1]Paramètres!$E$1,[1]Paramètres!$A$1:$A$20)</f>
        <v>-40</v>
      </c>
      <c r="J66" s="31" t="str">
        <f>LOOKUP(I66,[1]Paramètres!$A$1:$B$20)</f>
        <v>S</v>
      </c>
      <c r="K66" s="31">
        <f t="shared" si="8"/>
        <v>9</v>
      </c>
      <c r="L66" s="14">
        <v>0</v>
      </c>
      <c r="M66" s="32" t="s">
        <v>192</v>
      </c>
      <c r="N66" s="32" t="s">
        <v>196</v>
      </c>
      <c r="O66" s="14">
        <v>0</v>
      </c>
      <c r="P66" s="33" t="str">
        <f t="shared" si="9"/>
        <v>11D</v>
      </c>
      <c r="Q66" s="34">
        <f t="shared" si="16"/>
        <v>0</v>
      </c>
      <c r="R66" s="34">
        <f t="shared" si="16"/>
        <v>10000000000</v>
      </c>
      <c r="S66" s="34">
        <f t="shared" si="16"/>
        <v>100000000000</v>
      </c>
      <c r="T66" s="34">
        <f t="shared" si="16"/>
        <v>0</v>
      </c>
      <c r="U66" s="34">
        <f t="shared" si="11"/>
        <v>110000000000</v>
      </c>
      <c r="V66" s="35" t="str">
        <f t="shared" si="12"/>
        <v>11D</v>
      </c>
      <c r="W66" s="36">
        <f t="shared" si="13"/>
        <v>0</v>
      </c>
      <c r="X66" s="35" t="str">
        <f t="shared" si="14"/>
        <v>11D</v>
      </c>
      <c r="Y66" s="36">
        <f t="shared" si="15"/>
        <v>0</v>
      </c>
      <c r="Z66" s="31" t="str">
        <f ca="1">LOOKUP(I66,[1]Paramètres!$A$1:$A$20,[1]Paramètres!$C$1:$C$21)</f>
        <v>+18</v>
      </c>
      <c r="AA66" s="14" t="s">
        <v>35</v>
      </c>
      <c r="AB66" s="37"/>
      <c r="AC66" s="38"/>
      <c r="AD66" s="38" t="str">
        <f>IF(ISNA(VLOOKUP(D66,'[1]Liste en forme Garçons'!$C:$C,1,FALSE)),"","*")</f>
        <v>*</v>
      </c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</row>
    <row r="67" spans="1:46" s="39" customFormat="1" x14ac:dyDescent="0.35">
      <c r="A67" s="50">
        <v>60</v>
      </c>
      <c r="B67" s="25" t="s">
        <v>275</v>
      </c>
      <c r="C67" s="25" t="s">
        <v>276</v>
      </c>
      <c r="D67" s="26" t="s">
        <v>277</v>
      </c>
      <c r="E67" s="27" t="s">
        <v>97</v>
      </c>
      <c r="F67" s="28">
        <v>844</v>
      </c>
      <c r="G67" s="29">
        <v>30443</v>
      </c>
      <c r="H67" s="30" t="str">
        <f>IF(E67="","",IF(COUNTIF([1]Paramètres!$H:$H,E67)=1,IF([1]Paramètres!$E$3=[1]Paramètres!$A$23,"Belfort/Montbéliard",IF([1]Paramètres!$E$3=[1]Paramètres!$A$24,"Doubs","Franche-Comté")),IF(COUNTIF([1]Paramètres!$I:$I,E67)=1,IF([1]Paramètres!$E$3=[1]Paramètres!$A$23,"Belfort/Montbéliard",IF([1]Paramètres!$E$3=[1]Paramètres!$A$24,"Belfort","Franche-Comté")),IF(COUNTIF([1]Paramètres!$J:$J,E67)=1,IF([1]Paramètres!$E$3=[1]Paramètres!$A$25,"Franche-Comté","Haute-Saône"),IF(COUNTIF([1]Paramètres!$K:$K,E67)=1,IF([1]Paramètres!$E$3=[1]Paramètres!$A$25,"Franche-Comté","Jura"),IF(COUNTIF([1]Paramètres!$G:$G,E67)=1,IF([1]Paramètres!$E$3=[1]Paramètres!$A$23,"Besançon",IF([1]Paramètres!$E$3=[1]Paramètres!$A$24,"Doubs","Franche-Comté")),"*** INCONNU ***"))))))</f>
        <v>Doubs</v>
      </c>
      <c r="I67" s="31">
        <f>LOOKUP(YEAR(G67)-[1]Paramètres!$E$1,[1]Paramètres!$A$1:$A$20)</f>
        <v>-40</v>
      </c>
      <c r="J67" s="31" t="str">
        <f>LOOKUP(I67,[1]Paramètres!$A$1:$B$20)</f>
        <v>S</v>
      </c>
      <c r="K67" s="31">
        <f t="shared" si="8"/>
        <v>8</v>
      </c>
      <c r="L67" s="32" t="s">
        <v>186</v>
      </c>
      <c r="M67" s="32" t="s">
        <v>222</v>
      </c>
      <c r="N67" s="14" t="s">
        <v>186</v>
      </c>
      <c r="O67" s="14" t="s">
        <v>267</v>
      </c>
      <c r="P67" s="33" t="str">
        <f t="shared" si="9"/>
        <v>8D80E</v>
      </c>
      <c r="Q67" s="34">
        <f t="shared" si="16"/>
        <v>6500000000</v>
      </c>
      <c r="R67" s="34">
        <f t="shared" si="16"/>
        <v>70000000000</v>
      </c>
      <c r="S67" s="34">
        <f t="shared" si="16"/>
        <v>6500000000</v>
      </c>
      <c r="T67" s="34">
        <f t="shared" si="16"/>
        <v>5000000000</v>
      </c>
      <c r="U67" s="34">
        <f t="shared" si="11"/>
        <v>88000000000</v>
      </c>
      <c r="V67" s="35" t="str">
        <f t="shared" si="12"/>
        <v>8D</v>
      </c>
      <c r="W67" s="36">
        <f t="shared" si="13"/>
        <v>8000000000</v>
      </c>
      <c r="X67" s="35" t="str">
        <f t="shared" si="14"/>
        <v>8D80E</v>
      </c>
      <c r="Y67" s="36">
        <f t="shared" si="15"/>
        <v>0</v>
      </c>
      <c r="Z67" s="31" t="str">
        <f ca="1">LOOKUP(I67,[1]Paramètres!$A$1:$A$20,[1]Paramètres!$C$1:$C$21)</f>
        <v>+18</v>
      </c>
      <c r="AA67" s="14" t="s">
        <v>35</v>
      </c>
      <c r="AB67" s="37"/>
      <c r="AC67" s="38"/>
      <c r="AD67" s="38" t="str">
        <f>IF(ISNA(VLOOKUP(D67,'[1]Liste en forme Garçons'!$C:$C,1,FALSE)),"","*")</f>
        <v>*</v>
      </c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</row>
    <row r="68" spans="1:46" s="39" customFormat="1" x14ac:dyDescent="0.35">
      <c r="A68" s="50">
        <v>61</v>
      </c>
      <c r="B68" s="25" t="s">
        <v>278</v>
      </c>
      <c r="C68" s="25" t="s">
        <v>279</v>
      </c>
      <c r="D68" s="26" t="s">
        <v>280</v>
      </c>
      <c r="E68" s="27" t="s">
        <v>195</v>
      </c>
      <c r="F68" s="28">
        <v>718</v>
      </c>
      <c r="G68" s="29">
        <v>23541</v>
      </c>
      <c r="H68" s="30" t="str">
        <f>IF(E68="","",IF(COUNTIF([1]Paramètres!$H:$H,E68)=1,IF([1]Paramètres!$E$3=[1]Paramètres!$A$23,"Belfort/Montbéliard",IF([1]Paramètres!$E$3=[1]Paramètres!$A$24,"Doubs","Franche-Comté")),IF(COUNTIF([1]Paramètres!$I:$I,E68)=1,IF([1]Paramètres!$E$3=[1]Paramètres!$A$23,"Belfort/Montbéliard",IF([1]Paramètres!$E$3=[1]Paramètres!$A$24,"Belfort","Franche-Comté")),IF(COUNTIF([1]Paramètres!$J:$J,E68)=1,IF([1]Paramètres!$E$3=[1]Paramètres!$A$25,"Franche-Comté","Haute-Saône"),IF(COUNTIF([1]Paramètres!$K:$K,E68)=1,IF([1]Paramètres!$E$3=[1]Paramètres!$A$25,"Franche-Comté","Jura"),IF(COUNTIF([1]Paramètres!$G:$G,E68)=1,IF([1]Paramètres!$E$3=[1]Paramètres!$A$23,"Besançon",IF([1]Paramètres!$E$3=[1]Paramètres!$A$24,"Doubs","Franche-Comté")),"*** INCONNU ***"))))))</f>
        <v>Doubs</v>
      </c>
      <c r="I68" s="31">
        <f>LOOKUP(YEAR(G68)-[1]Paramètres!$E$1,[1]Paramètres!$A$1:$A$20)</f>
        <v>-60</v>
      </c>
      <c r="J68" s="31" t="str">
        <f>LOOKUP(I68,[1]Paramètres!$A$1:$B$20)</f>
        <v>V2</v>
      </c>
      <c r="K68" s="31">
        <f t="shared" si="8"/>
        <v>7</v>
      </c>
      <c r="L68" s="32" t="s">
        <v>227</v>
      </c>
      <c r="M68" s="32" t="s">
        <v>174</v>
      </c>
      <c r="N68" s="32" t="s">
        <v>281</v>
      </c>
      <c r="O68" s="32">
        <v>0</v>
      </c>
      <c r="P68" s="33" t="str">
        <f t="shared" si="9"/>
        <v>5D15E</v>
      </c>
      <c r="Q68" s="34">
        <f t="shared" si="16"/>
        <v>8000000000</v>
      </c>
      <c r="R68" s="34">
        <f t="shared" si="16"/>
        <v>40000000000</v>
      </c>
      <c r="S68" s="34">
        <f t="shared" si="16"/>
        <v>3500000000</v>
      </c>
      <c r="T68" s="34">
        <f t="shared" si="16"/>
        <v>0</v>
      </c>
      <c r="U68" s="34">
        <f t="shared" si="11"/>
        <v>51500000000</v>
      </c>
      <c r="V68" s="35" t="str">
        <f t="shared" si="12"/>
        <v>5D</v>
      </c>
      <c r="W68" s="36">
        <f t="shared" si="13"/>
        <v>1500000000</v>
      </c>
      <c r="X68" s="35" t="str">
        <f t="shared" si="14"/>
        <v>5D15E</v>
      </c>
      <c r="Y68" s="36">
        <f t="shared" si="15"/>
        <v>0</v>
      </c>
      <c r="Z68" s="31" t="str">
        <f ca="1">LOOKUP(I68,[1]Paramètres!$A$1:$A$20,[1]Paramètres!$C$1:$C$21)</f>
        <v>+18</v>
      </c>
      <c r="AA68" s="14" t="s">
        <v>35</v>
      </c>
      <c r="AB68" s="37"/>
      <c r="AC68" s="38"/>
      <c r="AD68" s="38" t="str">
        <f>IF(ISNA(VLOOKUP(D68,'[1]Liste en forme Garçons'!$C:$C,1,FALSE)),"","*")</f>
        <v>*</v>
      </c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</row>
    <row r="69" spans="1:46" s="39" customFormat="1" x14ac:dyDescent="0.35">
      <c r="A69" s="50">
        <v>62</v>
      </c>
      <c r="B69" s="25" t="s">
        <v>282</v>
      </c>
      <c r="C69" s="25" t="s">
        <v>283</v>
      </c>
      <c r="D69" s="26" t="s">
        <v>284</v>
      </c>
      <c r="E69" s="27" t="s">
        <v>241</v>
      </c>
      <c r="F69" s="28">
        <v>1045</v>
      </c>
      <c r="G69" s="29">
        <v>33261</v>
      </c>
      <c r="H69" s="30" t="str">
        <f>IF(E69="","",IF(COUNTIF([1]Paramètres!$H:$H,E69)=1,IF([1]Paramètres!$E$3=[1]Paramètres!$A$23,"Belfort/Montbéliard",IF([1]Paramètres!$E$3=[1]Paramètres!$A$24,"Doubs","Franche-Comté")),IF(COUNTIF([1]Paramètres!$I:$I,E69)=1,IF([1]Paramètres!$E$3=[1]Paramètres!$A$23,"Belfort/Montbéliard",IF([1]Paramètres!$E$3=[1]Paramètres!$A$24,"Belfort","Franche-Comté")),IF(COUNTIF([1]Paramètres!$J:$J,E69)=1,IF([1]Paramètres!$E$3=[1]Paramètres!$A$25,"Franche-Comté","Haute-Saône"),IF(COUNTIF([1]Paramètres!$K:$K,E69)=1,IF([1]Paramètres!$E$3=[1]Paramètres!$A$25,"Franche-Comté","Jura"),IF(COUNTIF([1]Paramètres!$G:$G,E69)=1,IF([1]Paramètres!$E$3=[1]Paramètres!$A$23,"Besançon",IF([1]Paramètres!$E$3=[1]Paramètres!$A$24,"Doubs","Franche-Comté")),"*** INCONNU ***"))))))</f>
        <v>Doubs</v>
      </c>
      <c r="I69" s="31">
        <f>LOOKUP(YEAR(G69)-[1]Paramètres!$E$1,[1]Paramètres!$A$1:$A$20)</f>
        <v>-40</v>
      </c>
      <c r="J69" s="31" t="str">
        <f>LOOKUP(I69,[1]Paramètres!$A$1:$B$20)</f>
        <v>S</v>
      </c>
      <c r="K69" s="31">
        <f t="shared" si="8"/>
        <v>10</v>
      </c>
      <c r="L69" s="14" t="s">
        <v>174</v>
      </c>
      <c r="M69" s="14">
        <v>0</v>
      </c>
      <c r="N69" s="14">
        <v>0</v>
      </c>
      <c r="O69" s="14">
        <v>0</v>
      </c>
      <c r="P69" s="33" t="str">
        <f t="shared" si="9"/>
        <v>4D</v>
      </c>
      <c r="Q69" s="34">
        <f t="shared" si="16"/>
        <v>40000000000</v>
      </c>
      <c r="R69" s="34">
        <f t="shared" si="16"/>
        <v>0</v>
      </c>
      <c r="S69" s="34">
        <f t="shared" si="16"/>
        <v>0</v>
      </c>
      <c r="T69" s="34">
        <f t="shared" si="16"/>
        <v>0</v>
      </c>
      <c r="U69" s="34">
        <f t="shared" si="11"/>
        <v>40000000000</v>
      </c>
      <c r="V69" s="35" t="str">
        <f t="shared" si="12"/>
        <v>4D</v>
      </c>
      <c r="W69" s="36">
        <f t="shared" si="13"/>
        <v>0</v>
      </c>
      <c r="X69" s="35" t="str">
        <f t="shared" si="14"/>
        <v>4D</v>
      </c>
      <c r="Y69" s="36">
        <f t="shared" si="15"/>
        <v>0</v>
      </c>
      <c r="Z69" s="31" t="str">
        <f ca="1">LOOKUP(I69,[1]Paramètres!$A$1:$A$20,[1]Paramètres!$C$1:$C$21)</f>
        <v>+18</v>
      </c>
      <c r="AA69" s="14" t="s">
        <v>35</v>
      </c>
      <c r="AB69" s="37"/>
      <c r="AC69" s="38"/>
      <c r="AD69" s="38" t="str">
        <f>IF(ISNA(VLOOKUP(D69,'[1]Liste en forme Garçons'!$C:$C,1,FALSE)),"","*")</f>
        <v>*</v>
      </c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</row>
    <row r="70" spans="1:46" s="39" customFormat="1" x14ac:dyDescent="0.35">
      <c r="A70" s="50">
        <v>63</v>
      </c>
      <c r="B70" s="25" t="s">
        <v>285</v>
      </c>
      <c r="C70" s="25" t="s">
        <v>286</v>
      </c>
      <c r="D70" s="26" t="s">
        <v>287</v>
      </c>
      <c r="E70" s="44" t="s">
        <v>225</v>
      </c>
      <c r="F70" s="28">
        <v>932</v>
      </c>
      <c r="G70" s="29">
        <v>22513</v>
      </c>
      <c r="H70" s="30" t="str">
        <f>IF(E70="","",IF(COUNTIF([1]Paramètres!$H:$H,E70)=1,IF([1]Paramètres!$E$3=[1]Paramètres!$A$23,"Belfort/Montbéliard",IF([1]Paramètres!$E$3=[1]Paramètres!$A$24,"Doubs","Franche-Comté")),IF(COUNTIF([1]Paramètres!$I:$I,E70)=1,IF([1]Paramètres!$E$3=[1]Paramètres!$A$23,"Belfort/Montbéliard",IF([1]Paramètres!$E$3=[1]Paramètres!$A$24,"Belfort","Franche-Comté")),IF(COUNTIF([1]Paramètres!$J:$J,E70)=1,IF([1]Paramètres!$E$3=[1]Paramètres!$A$25,"Franche-Comté","Haute-Saône"),IF(COUNTIF([1]Paramètres!$K:$K,E70)=1,IF([1]Paramètres!$E$3=[1]Paramètres!$A$25,"Franche-Comté","Jura"),IF(COUNTIF([1]Paramètres!$G:$G,E70)=1,IF([1]Paramètres!$E$3=[1]Paramètres!$A$23,"Besançon",IF([1]Paramètres!$E$3=[1]Paramètres!$A$24,"Doubs","Franche-Comté")),"*** INCONNU ***"))))))</f>
        <v>Doubs</v>
      </c>
      <c r="I70" s="31">
        <f>LOOKUP(YEAR(G70)-[1]Paramètres!$E$1,[1]Paramètres!$A$1:$A$20)</f>
        <v>-60</v>
      </c>
      <c r="J70" s="31" t="str">
        <f>LOOKUP(I70,[1]Paramètres!$A$1:$B$20)</f>
        <v>V2</v>
      </c>
      <c r="K70" s="31">
        <f t="shared" si="8"/>
        <v>9</v>
      </c>
      <c r="L70" s="14" t="s">
        <v>147</v>
      </c>
      <c r="M70" s="32">
        <v>0</v>
      </c>
      <c r="N70" s="32" t="s">
        <v>288</v>
      </c>
      <c r="O70" s="14" t="s">
        <v>267</v>
      </c>
      <c r="P70" s="33" t="str">
        <f t="shared" si="9"/>
        <v>3D50E80F</v>
      </c>
      <c r="Q70" s="34">
        <f t="shared" si="16"/>
        <v>30000000000</v>
      </c>
      <c r="R70" s="34">
        <f t="shared" si="16"/>
        <v>0</v>
      </c>
      <c r="S70" s="34">
        <f t="shared" si="16"/>
        <v>80000000</v>
      </c>
      <c r="T70" s="34">
        <f t="shared" si="16"/>
        <v>5000000000</v>
      </c>
      <c r="U70" s="34">
        <f t="shared" si="11"/>
        <v>35080000000</v>
      </c>
      <c r="V70" s="35" t="str">
        <f t="shared" si="12"/>
        <v>3D</v>
      </c>
      <c r="W70" s="36">
        <f t="shared" si="13"/>
        <v>5080000000</v>
      </c>
      <c r="X70" s="35" t="str">
        <f t="shared" si="14"/>
        <v>3D50E</v>
      </c>
      <c r="Y70" s="36">
        <f t="shared" si="15"/>
        <v>80000000</v>
      </c>
      <c r="Z70" s="31" t="str">
        <f ca="1">LOOKUP(I70,[1]Paramètres!$A$1:$A$20,[1]Paramètres!$C$1:$C$21)</f>
        <v>+18</v>
      </c>
      <c r="AA70" s="14" t="s">
        <v>35</v>
      </c>
      <c r="AB70" s="37"/>
      <c r="AC70" s="38"/>
      <c r="AD70" s="38" t="str">
        <f>IF(ISNA(VLOOKUP(D70,'[1]Liste en forme Garçons'!$C:$C,1,FALSE)),"","*")</f>
        <v>*</v>
      </c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</row>
    <row r="71" spans="1:46" s="39" customFormat="1" x14ac:dyDescent="0.35">
      <c r="A71" s="52">
        <v>64</v>
      </c>
      <c r="B71" s="25" t="s">
        <v>289</v>
      </c>
      <c r="C71" s="25" t="s">
        <v>290</v>
      </c>
      <c r="D71" s="26" t="s">
        <v>291</v>
      </c>
      <c r="E71" s="44" t="s">
        <v>202</v>
      </c>
      <c r="F71" s="28">
        <v>973</v>
      </c>
      <c r="G71" s="29">
        <v>32035</v>
      </c>
      <c r="H71" s="30" t="str">
        <f>IF(E71="","",IF(COUNTIF([1]Paramètres!$H:$H,E71)=1,IF([1]Paramètres!$E$3=[1]Paramètres!$A$23,"Belfort/Montbéliard",IF([1]Paramètres!$E$3=[1]Paramètres!$A$24,"Doubs","Franche-Comté")),IF(COUNTIF([1]Paramètres!$I:$I,E71)=1,IF([1]Paramètres!$E$3=[1]Paramètres!$A$23,"Belfort/Montbéliard",IF([1]Paramètres!$E$3=[1]Paramètres!$A$24,"Belfort","Franche-Comté")),IF(COUNTIF([1]Paramètres!$J:$J,E71)=1,IF([1]Paramètres!$E$3=[1]Paramètres!$A$25,"Franche-Comté","Haute-Saône"),IF(COUNTIF([1]Paramètres!$K:$K,E71)=1,IF([1]Paramètres!$E$3=[1]Paramètres!$A$25,"Franche-Comté","Jura"),IF(COUNTIF([1]Paramètres!$G:$G,E71)=1,IF([1]Paramètres!$E$3=[1]Paramètres!$A$23,"Besançon",IF([1]Paramètres!$E$3=[1]Paramètres!$A$24,"Doubs","Franche-Comté")),"*** INCONNU ***"))))))</f>
        <v>Doubs</v>
      </c>
      <c r="I71" s="31">
        <f>LOOKUP(YEAR(G71)-[1]Paramètres!$E$1,[1]Paramètres!$A$1:$A$20)</f>
        <v>-40</v>
      </c>
      <c r="J71" s="31" t="str">
        <f>LOOKUP(I71,[1]Paramètres!$A$1:$B$20)</f>
        <v>S</v>
      </c>
      <c r="K71" s="31">
        <f t="shared" si="8"/>
        <v>9</v>
      </c>
      <c r="L71" s="14" t="s">
        <v>235</v>
      </c>
      <c r="M71" s="32" t="s">
        <v>292</v>
      </c>
      <c r="N71" s="32" t="s">
        <v>293</v>
      </c>
      <c r="O71" s="14" t="s">
        <v>266</v>
      </c>
      <c r="P71" s="33" t="str">
        <f t="shared" si="9"/>
        <v>2D37E</v>
      </c>
      <c r="Q71" s="34">
        <f t="shared" si="16"/>
        <v>20000000000</v>
      </c>
      <c r="R71" s="34">
        <f t="shared" si="16"/>
        <v>2500000000</v>
      </c>
      <c r="S71" s="34">
        <f t="shared" si="16"/>
        <v>500000000</v>
      </c>
      <c r="T71" s="34">
        <f t="shared" si="16"/>
        <v>700000000</v>
      </c>
      <c r="U71" s="34">
        <f t="shared" si="11"/>
        <v>23700000000</v>
      </c>
      <c r="V71" s="35" t="str">
        <f t="shared" si="12"/>
        <v>2D</v>
      </c>
      <c r="W71" s="36">
        <f t="shared" si="13"/>
        <v>3700000000</v>
      </c>
      <c r="X71" s="35" t="str">
        <f t="shared" si="14"/>
        <v>2D37E</v>
      </c>
      <c r="Y71" s="36">
        <f t="shared" si="15"/>
        <v>0</v>
      </c>
      <c r="Z71" s="31" t="str">
        <f ca="1">LOOKUP(I71,[1]Paramètres!$A$1:$A$20,[1]Paramètres!$C$1:$C$21)</f>
        <v>+18</v>
      </c>
      <c r="AA71" s="14" t="s">
        <v>35</v>
      </c>
      <c r="AB71" s="53"/>
      <c r="AC71" s="38"/>
      <c r="AD71" s="38" t="str">
        <f>IF(ISNA(VLOOKUP(D71,'[1]Liste en forme Garçons'!$C:$C,1,FALSE)),"","*")</f>
        <v>*</v>
      </c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5"/>
  <sheetViews>
    <sheetView workbookViewId="0">
      <selection activeCell="AE34" sqref="AE34"/>
    </sheetView>
  </sheetViews>
  <sheetFormatPr baseColWidth="10" defaultRowHeight="16.5" x14ac:dyDescent="0.35"/>
  <cols>
    <col min="1" max="1" width="4.42578125" style="1" customWidth="1"/>
    <col min="2" max="2" width="13.140625" style="2" customWidth="1"/>
    <col min="3" max="3" width="19.42578125" style="3" customWidth="1"/>
    <col min="4" max="4" width="9" style="4" customWidth="1"/>
    <col min="5" max="5" width="18" style="5" customWidth="1"/>
    <col min="6" max="6" width="5.5703125" style="3" customWidth="1"/>
    <col min="7" max="7" width="13.7109375" style="1" hidden="1" customWidth="1"/>
    <col min="8" max="8" width="18.5703125" style="5" hidden="1" customWidth="1"/>
    <col min="9" max="9" width="4.42578125" style="6" customWidth="1"/>
    <col min="10" max="10" width="4.28515625" style="7" customWidth="1"/>
    <col min="11" max="11" width="5.28515625" style="2" customWidth="1"/>
    <col min="12" max="12" width="5.140625" style="2" hidden="1" customWidth="1"/>
    <col min="13" max="13" width="4.7109375" style="6" hidden="1" customWidth="1"/>
    <col min="14" max="14" width="4.7109375" style="2" hidden="1" customWidth="1"/>
    <col min="15" max="15" width="5.28515625" style="2" hidden="1" customWidth="1"/>
    <col min="16" max="16" width="11" style="2" customWidth="1"/>
    <col min="17" max="17" width="5.140625" style="2" hidden="1" customWidth="1"/>
    <col min="18" max="18" width="4.7109375" style="6" hidden="1" customWidth="1"/>
    <col min="19" max="19" width="4.7109375" style="2" hidden="1" customWidth="1"/>
    <col min="20" max="25" width="5.28515625" style="2" hidden="1" customWidth="1"/>
    <col min="26" max="26" width="8.5703125" style="2" hidden="1" customWidth="1"/>
    <col min="27" max="27" width="7.7109375" style="1" hidden="1" customWidth="1"/>
    <col min="28" max="28" width="18.28515625" style="8" customWidth="1"/>
    <col min="29" max="29" width="11.42578125" style="8"/>
    <col min="30" max="30" width="0" style="8" hidden="1" customWidth="1"/>
    <col min="31" max="48" width="11.42578125" style="8"/>
    <col min="49" max="16384" width="11.42578125" style="2"/>
  </cols>
  <sheetData>
    <row r="1" spans="1:48" ht="17.25" thickBot="1" x14ac:dyDescent="0.4"/>
    <row r="2" spans="1:48" x14ac:dyDescent="0.35">
      <c r="C2" s="9" t="s">
        <v>0</v>
      </c>
      <c r="E2" s="10" t="s">
        <v>515</v>
      </c>
    </row>
    <row r="3" spans="1:48" ht="17.25" thickBot="1" x14ac:dyDescent="0.4">
      <c r="E3" s="72" t="s">
        <v>81</v>
      </c>
    </row>
    <row r="6" spans="1:48" s="23" customFormat="1" x14ac:dyDescent="0.35">
      <c r="A6" s="12"/>
      <c r="B6" s="13" t="s">
        <v>3</v>
      </c>
      <c r="C6" s="14" t="s">
        <v>4</v>
      </c>
      <c r="D6" s="15" t="s">
        <v>5</v>
      </c>
      <c r="E6" s="16" t="s">
        <v>6</v>
      </c>
      <c r="F6" s="14" t="s">
        <v>7</v>
      </c>
      <c r="G6" s="14" t="s">
        <v>8</v>
      </c>
      <c r="H6" s="16" t="s">
        <v>9</v>
      </c>
      <c r="I6" s="14" t="s">
        <v>10</v>
      </c>
      <c r="J6" s="14" t="s">
        <v>11</v>
      </c>
      <c r="K6" s="14" t="s">
        <v>12</v>
      </c>
      <c r="L6" s="13" t="s">
        <v>13</v>
      </c>
      <c r="M6" s="14" t="s">
        <v>14</v>
      </c>
      <c r="N6" s="17" t="s">
        <v>15</v>
      </c>
      <c r="O6" s="17" t="s">
        <v>16</v>
      </c>
      <c r="P6" s="14" t="s">
        <v>17</v>
      </c>
      <c r="Q6" s="18" t="s">
        <v>18</v>
      </c>
      <c r="R6" s="19" t="s">
        <v>19</v>
      </c>
      <c r="S6" s="20" t="s">
        <v>20</v>
      </c>
      <c r="T6" s="21" t="s">
        <v>21</v>
      </c>
      <c r="U6" s="21" t="s">
        <v>22</v>
      </c>
      <c r="V6" s="21"/>
      <c r="W6" s="21"/>
      <c r="X6" s="21"/>
      <c r="Y6" s="21"/>
      <c r="Z6" s="22" t="s">
        <v>23</v>
      </c>
      <c r="AA6" s="14" t="s">
        <v>24</v>
      </c>
      <c r="AB6" s="14" t="s">
        <v>25</v>
      </c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39" customFormat="1" x14ac:dyDescent="0.35">
      <c r="A7" s="24">
        <v>1</v>
      </c>
      <c r="B7" s="25" t="s">
        <v>75</v>
      </c>
      <c r="C7" s="25" t="s">
        <v>76</v>
      </c>
      <c r="D7" s="26" t="s">
        <v>77</v>
      </c>
      <c r="E7" s="27" t="s">
        <v>51</v>
      </c>
      <c r="F7" s="28">
        <v>1733</v>
      </c>
      <c r="G7" s="29">
        <v>36740</v>
      </c>
      <c r="H7" s="30" t="str">
        <f>IF(E7="","",IF(COUNTIF([1]Paramètres!$H:$H,E7)=1,IF([1]Paramètres!$E$3=[1]Paramètres!$A$23,"Belfort/Montbéliard",IF([1]Paramètres!$E$3=[1]Paramètres!$A$24,"Doubs","Franche-Comté")),IF(COUNTIF([1]Paramètres!$I:$I,E7)=1,IF([1]Paramètres!$E$3=[1]Paramètres!$A$23,"Belfort/Montbéliard",IF([1]Paramètres!$E$3=[1]Paramètres!$A$24,"Belfort","Franche-Comté")),IF(COUNTIF([1]Paramètres!$J:$J,E7)=1,IF([1]Paramètres!$E$3=[1]Paramètres!$A$25,"Franche-Comté","Haute-Saône"),IF(COUNTIF([1]Paramètres!$K:$K,E7)=1,IF([1]Paramètres!$E$3=[1]Paramètres!$A$25,"Franche-Comté","Jura"),IF(COUNTIF([1]Paramètres!$G:$G,E7)=1,IF([1]Paramètres!$E$3=[1]Paramètres!$A$23,"Besançon",IF([1]Paramètres!$E$3=[1]Paramètres!$A$24,"Doubs","Franche-Comté")),"*** INCONNU ***"))))))</f>
        <v>Doubs</v>
      </c>
      <c r="I7" s="31">
        <f>LOOKUP(YEAR(G7)-[1]Paramètres!$E$1,[1]Paramètres!$A$1:$A$20)</f>
        <v>-17</v>
      </c>
      <c r="J7" s="31" t="str">
        <f>LOOKUP(I7,[1]Paramètres!$A$1:$B$20)</f>
        <v>J2</v>
      </c>
      <c r="K7" s="31">
        <f t="shared" ref="K7:K22" si="0">INT(F7/100)</f>
        <v>17</v>
      </c>
      <c r="L7" s="32" t="s">
        <v>78</v>
      </c>
      <c r="M7" s="32" t="s">
        <v>56</v>
      </c>
      <c r="N7" s="14" t="s">
        <v>79</v>
      </c>
      <c r="O7" s="14" t="s">
        <v>80</v>
      </c>
      <c r="P7" s="33" t="str">
        <f t="shared" ref="P7:P22" si="1">IF(Y7&gt;0,CONCATENATE(X7,INT(Y7/POWER(10,INT(LOG10(Y7)/2)*2)),CHAR(73-INT(LOG10(Y7)/2))),X7)</f>
        <v>96C</v>
      </c>
      <c r="Q7" s="34">
        <f t="shared" ref="Q7:T22" si="2">POWER(10,(73-CODE(IF(OR(L7=0,L7="",L7="Ni"),"Z",RIGHT(UPPER(L7)))))*2)*IF(OR(L7=0,L7="",L7="Ni"),0,VALUE(LEFT(L7,LEN(L7)-1)))</f>
        <v>1000000000000</v>
      </c>
      <c r="R7" s="34">
        <f t="shared" si="2"/>
        <v>40000000000000</v>
      </c>
      <c r="S7" s="34">
        <f t="shared" si="2"/>
        <v>20000000000000</v>
      </c>
      <c r="T7" s="34">
        <f t="shared" si="2"/>
        <v>35000000000000</v>
      </c>
      <c r="U7" s="34">
        <f t="shared" ref="U7:U22" si="3">Q7+R7+S7+T7</f>
        <v>96000000000000</v>
      </c>
      <c r="V7" s="35" t="str">
        <f t="shared" ref="V7:V22" si="4">IF(U7&gt;0,CONCATENATE(INT(U7/POWER(10,INT(MIN(LOG10(U7),16)/2)*2)),CHAR(73-INT(MIN(LOG10(U7),16)/2))),"0")</f>
        <v>96C</v>
      </c>
      <c r="W7" s="36">
        <f t="shared" ref="W7:W22" si="5">IF(U7&gt;0,U7-INT(U7/POWER(10,INT(MIN(LOG10(U7),16)/2)*2))*POWER(10,INT(MIN(LOG10(U7),16)/2)*2),0)</f>
        <v>0</v>
      </c>
      <c r="X7" s="35" t="str">
        <f t="shared" ref="X7:X22" si="6">IF(W7&gt;0,CONCATENATE(V7,INT(W7/POWER(10,INT(LOG10(W7)/2)*2)),CHAR(73-INT(LOG10(W7)/2))),V7)</f>
        <v>96C</v>
      </c>
      <c r="Y7" s="36">
        <f t="shared" ref="Y7:Y22" si="7">IF(W7&gt;0,W7-INT(W7/POWER(10,INT(LOG10(W7)/2)*2))*POWER(10,INT(LOG10(W7)/2)*2),0)</f>
        <v>0</v>
      </c>
      <c r="Z7" s="31" t="str">
        <f ca="1">LOOKUP(I7,[1]Paramètres!$A$1:$A$20,[1]Paramètres!$C$1:$C$21)</f>
        <v>-18</v>
      </c>
      <c r="AA7" s="14" t="s">
        <v>35</v>
      </c>
      <c r="AB7" s="51" t="s">
        <v>516</v>
      </c>
      <c r="AC7" s="38"/>
      <c r="AD7" s="38" t="str">
        <f>IF(ISNA(VLOOKUP(D7,'[1]Liste en forme Garçons'!$C:$C,1,FALSE)),"","*")</f>
        <v>*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48" s="42" customFormat="1" x14ac:dyDescent="0.35">
      <c r="A8" s="24">
        <v>2</v>
      </c>
      <c r="B8" s="25" t="s">
        <v>517</v>
      </c>
      <c r="C8" s="25" t="s">
        <v>518</v>
      </c>
      <c r="D8" s="26" t="s">
        <v>519</v>
      </c>
      <c r="E8" s="27" t="s">
        <v>29</v>
      </c>
      <c r="F8" s="28">
        <v>1770</v>
      </c>
      <c r="G8" s="29">
        <v>36851</v>
      </c>
      <c r="H8" s="30" t="str">
        <f>IF(E8="","",IF(COUNTIF([1]Paramètres!$H:$H,E8)=1,IF([1]Paramètres!$E$3=[1]Paramètres!$A$23,"Belfort/Montbéliard",IF([1]Paramètres!$E$3=[1]Paramètres!$A$24,"Doubs","Franche-Comté")),IF(COUNTIF([1]Paramètres!$I:$I,E8)=1,IF([1]Paramètres!$E$3=[1]Paramètres!$A$23,"Belfort/Montbéliard",IF([1]Paramètres!$E$3=[1]Paramètres!$A$24,"Belfort","Franche-Comté")),IF(COUNTIF([1]Paramètres!$J:$J,E8)=1,IF([1]Paramètres!$E$3=[1]Paramètres!$A$25,"Franche-Comté","Haute-Saône"),IF(COUNTIF([1]Paramètres!$K:$K,E8)=1,IF([1]Paramètres!$E$3=[1]Paramètres!$A$25,"Franche-Comté","Jura"),IF(COUNTIF([1]Paramètres!$G:$G,E8)=1,IF([1]Paramètres!$E$3=[1]Paramètres!$A$23,"Besançon",IF([1]Paramètres!$E$3=[1]Paramètres!$A$24,"Doubs","Franche-Comté")),"*** INCONNU ***"))))))</f>
        <v>Doubs</v>
      </c>
      <c r="I8" s="31">
        <f>LOOKUP(YEAR(G8)-[1]Paramètres!$E$1,[1]Paramètres!$A$1:$A$20)</f>
        <v>-17</v>
      </c>
      <c r="J8" s="31" t="str">
        <f>LOOKUP(I8,[1]Paramètres!$A$1:$B$20)</f>
        <v>J2</v>
      </c>
      <c r="K8" s="31">
        <f t="shared" si="0"/>
        <v>17</v>
      </c>
      <c r="L8" s="14" t="s">
        <v>79</v>
      </c>
      <c r="M8" s="14" t="s">
        <v>119</v>
      </c>
      <c r="N8" s="14" t="s">
        <v>78</v>
      </c>
      <c r="O8" s="14" t="s">
        <v>79</v>
      </c>
      <c r="P8" s="33" t="str">
        <f t="shared" si="1"/>
        <v>46C</v>
      </c>
      <c r="Q8" s="34">
        <f t="shared" si="2"/>
        <v>20000000000000</v>
      </c>
      <c r="R8" s="34">
        <f t="shared" si="2"/>
        <v>5000000000000</v>
      </c>
      <c r="S8" s="34">
        <f t="shared" si="2"/>
        <v>1000000000000</v>
      </c>
      <c r="T8" s="34">
        <f t="shared" si="2"/>
        <v>20000000000000</v>
      </c>
      <c r="U8" s="34">
        <f t="shared" si="3"/>
        <v>46000000000000</v>
      </c>
      <c r="V8" s="35" t="str">
        <f t="shared" si="4"/>
        <v>46C</v>
      </c>
      <c r="W8" s="36">
        <f t="shared" si="5"/>
        <v>0</v>
      </c>
      <c r="X8" s="35" t="str">
        <f t="shared" si="6"/>
        <v>46C</v>
      </c>
      <c r="Y8" s="36">
        <f t="shared" si="7"/>
        <v>0</v>
      </c>
      <c r="Z8" s="31" t="str">
        <f ca="1">LOOKUP(I8,[1]Paramètres!$A$1:$A$20,[1]Paramètres!$C$1:$C$21)</f>
        <v>-18</v>
      </c>
      <c r="AA8" s="14" t="s">
        <v>35</v>
      </c>
      <c r="AB8" s="73"/>
      <c r="AC8" s="38"/>
      <c r="AD8" s="38" t="str">
        <f>IF(ISNA(VLOOKUP(D8,'[1]Liste en forme Garçons'!$C:$C,1,FALSE)),"","*")</f>
        <v>*</v>
      </c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</row>
    <row r="9" spans="1:48" s="42" customFormat="1" x14ac:dyDescent="0.35">
      <c r="A9" s="24">
        <v>3</v>
      </c>
      <c r="B9" s="25" t="s">
        <v>457</v>
      </c>
      <c r="C9" s="25" t="s">
        <v>520</v>
      </c>
      <c r="D9" s="40" t="s">
        <v>521</v>
      </c>
      <c r="E9" s="27" t="s">
        <v>51</v>
      </c>
      <c r="F9" s="28">
        <v>1788</v>
      </c>
      <c r="G9" s="29">
        <v>36619</v>
      </c>
      <c r="H9" s="30" t="str">
        <f>IF(E9="","",IF(COUNTIF([1]Paramètres!$H:$H,E9)=1,IF([1]Paramètres!$E$3=[1]Paramètres!$A$23,"Belfort/Montbéliard",IF([1]Paramètres!$E$3=[1]Paramètres!$A$24,"Doubs","Franche-Comté")),IF(COUNTIF([1]Paramètres!$I:$I,E9)=1,IF([1]Paramètres!$E$3=[1]Paramètres!$A$23,"Belfort/Montbéliard",IF([1]Paramètres!$E$3=[1]Paramètres!$A$24,"Belfort","Franche-Comté")),IF(COUNTIF([1]Paramètres!$J:$J,E9)=1,IF([1]Paramètres!$E$3=[1]Paramètres!$A$25,"Franche-Comté","Haute-Saône"),IF(COUNTIF([1]Paramètres!$K:$K,E9)=1,IF([1]Paramètres!$E$3=[1]Paramètres!$A$25,"Franche-Comté","Jura"),IF(COUNTIF([1]Paramètres!$G:$G,E9)=1,IF([1]Paramètres!$E$3=[1]Paramètres!$A$23,"Besançon",IF([1]Paramètres!$E$3=[1]Paramètres!$A$24,"Doubs","Franche-Comté")),"*** INCONNU ***"))))))</f>
        <v>Doubs</v>
      </c>
      <c r="I9" s="31">
        <f>LOOKUP(YEAR(G9)-[1]Paramètres!$E$1,[1]Paramètres!$A$1:$A$20)</f>
        <v>-17</v>
      </c>
      <c r="J9" s="31" t="str">
        <f>LOOKUP(I9,[1]Paramètres!$A$1:$B$20)</f>
        <v>J2</v>
      </c>
      <c r="K9" s="31">
        <f t="shared" si="0"/>
        <v>17</v>
      </c>
      <c r="L9" s="14" t="s">
        <v>119</v>
      </c>
      <c r="M9" s="14" t="s">
        <v>78</v>
      </c>
      <c r="N9" s="32" t="s">
        <v>85</v>
      </c>
      <c r="O9" s="14" t="s">
        <v>98</v>
      </c>
      <c r="P9" s="33" t="str">
        <f t="shared" si="1"/>
        <v>18C</v>
      </c>
      <c r="Q9" s="34">
        <f t="shared" si="2"/>
        <v>5000000000000</v>
      </c>
      <c r="R9" s="34">
        <f t="shared" si="2"/>
        <v>1000000000000</v>
      </c>
      <c r="S9" s="34">
        <f t="shared" si="2"/>
        <v>10000000000000</v>
      </c>
      <c r="T9" s="34">
        <f t="shared" si="2"/>
        <v>2000000000000</v>
      </c>
      <c r="U9" s="34">
        <f t="shared" si="3"/>
        <v>18000000000000</v>
      </c>
      <c r="V9" s="35" t="str">
        <f t="shared" si="4"/>
        <v>18C</v>
      </c>
      <c r="W9" s="36">
        <f t="shared" si="5"/>
        <v>0</v>
      </c>
      <c r="X9" s="35" t="str">
        <f t="shared" si="6"/>
        <v>18C</v>
      </c>
      <c r="Y9" s="36">
        <f t="shared" si="7"/>
        <v>0</v>
      </c>
      <c r="Z9" s="31" t="str">
        <f ca="1">LOOKUP(I9,[1]Paramètres!$A$1:$A$20,[1]Paramètres!$C$1:$C$21)</f>
        <v>-18</v>
      </c>
      <c r="AA9" s="14" t="s">
        <v>35</v>
      </c>
      <c r="AB9" s="73"/>
      <c r="AC9" s="38"/>
      <c r="AD9" s="38" t="str">
        <f>IF(ISNA(VLOOKUP(D9,'[1]Liste en forme Garçons'!$C:$C,1,FALSE)),"","*")</f>
        <v>*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</row>
    <row r="10" spans="1:48" s="43" customFormat="1" x14ac:dyDescent="0.35">
      <c r="A10" s="24">
        <v>4</v>
      </c>
      <c r="B10" s="25" t="s">
        <v>522</v>
      </c>
      <c r="C10" s="25" t="s">
        <v>523</v>
      </c>
      <c r="D10" s="40" t="s">
        <v>524</v>
      </c>
      <c r="E10" s="27" t="s">
        <v>102</v>
      </c>
      <c r="F10" s="28">
        <v>1395</v>
      </c>
      <c r="G10" s="29">
        <v>36403</v>
      </c>
      <c r="H10" s="30" t="str">
        <f>IF(E10="","",IF(COUNTIF([1]Paramètres!$H:$H,E10)=1,IF([1]Paramètres!$E$3=[1]Paramètres!$A$23,"Belfort/Montbéliard",IF([1]Paramètres!$E$3=[1]Paramètres!$A$24,"Doubs","Franche-Comté")),IF(COUNTIF([1]Paramètres!$I:$I,E10)=1,IF([1]Paramètres!$E$3=[1]Paramètres!$A$23,"Belfort/Montbéliard",IF([1]Paramètres!$E$3=[1]Paramètres!$A$24,"Belfort","Franche-Comté")),IF(COUNTIF([1]Paramètres!$J:$J,E10)=1,IF([1]Paramètres!$E$3=[1]Paramètres!$A$25,"Franche-Comté","Haute-Saône"),IF(COUNTIF([1]Paramètres!$K:$K,E10)=1,IF([1]Paramètres!$E$3=[1]Paramètres!$A$25,"Franche-Comté","Jura"),IF(COUNTIF([1]Paramètres!$G:$G,E10)=1,IF([1]Paramètres!$E$3=[1]Paramètres!$A$23,"Besançon",IF([1]Paramètres!$E$3=[1]Paramètres!$A$24,"Doubs","Franche-Comté")),"*** INCONNU ***"))))))</f>
        <v>Doubs</v>
      </c>
      <c r="I10" s="31">
        <f>LOOKUP(YEAR(G10)-[1]Paramètres!$E$1,[1]Paramètres!$A$1:$A$20)</f>
        <v>-18</v>
      </c>
      <c r="J10" s="31" t="str">
        <f>LOOKUP(I10,[1]Paramètres!$A$1:$B$20)</f>
        <v>J3</v>
      </c>
      <c r="K10" s="31">
        <f t="shared" si="0"/>
        <v>13</v>
      </c>
      <c r="L10" s="32" t="s">
        <v>138</v>
      </c>
      <c r="M10" s="32" t="s">
        <v>151</v>
      </c>
      <c r="N10" s="32" t="s">
        <v>103</v>
      </c>
      <c r="O10" s="32" t="s">
        <v>138</v>
      </c>
      <c r="P10" s="33" t="str">
        <f t="shared" si="1"/>
        <v>2C60D</v>
      </c>
      <c r="Q10" s="34">
        <f t="shared" si="2"/>
        <v>650000000000</v>
      </c>
      <c r="R10" s="34">
        <f t="shared" si="2"/>
        <v>500000000000</v>
      </c>
      <c r="S10" s="34">
        <f t="shared" si="2"/>
        <v>800000000000</v>
      </c>
      <c r="T10" s="34">
        <f t="shared" si="2"/>
        <v>650000000000</v>
      </c>
      <c r="U10" s="34">
        <f t="shared" si="3"/>
        <v>2600000000000</v>
      </c>
      <c r="V10" s="35" t="str">
        <f t="shared" si="4"/>
        <v>2C</v>
      </c>
      <c r="W10" s="36">
        <f t="shared" si="5"/>
        <v>600000000000</v>
      </c>
      <c r="X10" s="35" t="str">
        <f t="shared" si="6"/>
        <v>2C60D</v>
      </c>
      <c r="Y10" s="36">
        <f t="shared" si="7"/>
        <v>0</v>
      </c>
      <c r="Z10" s="31" t="str">
        <f ca="1">LOOKUP(I10,[1]Paramètres!$A$1:$A$20,[1]Paramètres!$C$1:$C$21)</f>
        <v>-18</v>
      </c>
      <c r="AA10" s="14" t="s">
        <v>35</v>
      </c>
      <c r="AB10" s="73"/>
      <c r="AC10" s="3"/>
      <c r="AD10" s="38" t="str">
        <f>IF(ISNA(VLOOKUP(D10,'[1]Liste en forme Garçons'!$C:$C,1,FALSE)),"","*")</f>
        <v>*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8" s="39" customFormat="1" x14ac:dyDescent="0.35">
      <c r="A11" s="24">
        <v>5</v>
      </c>
      <c r="B11" s="25" t="s">
        <v>400</v>
      </c>
      <c r="C11" s="25" t="s">
        <v>525</v>
      </c>
      <c r="D11" s="40" t="s">
        <v>526</v>
      </c>
      <c r="E11" s="27" t="s">
        <v>102</v>
      </c>
      <c r="F11" s="28">
        <v>1348</v>
      </c>
      <c r="G11" s="29">
        <v>36538</v>
      </c>
      <c r="H11" s="30" t="str">
        <f>IF(E11="","",IF(COUNTIF([1]Paramètres!$H:$H,E11)=1,IF([1]Paramètres!$E$3=[1]Paramètres!$A$23,"Belfort/Montbéliard",IF([1]Paramètres!$E$3=[1]Paramètres!$A$24,"Doubs","Franche-Comté")),IF(COUNTIF([1]Paramètres!$I:$I,E11)=1,IF([1]Paramètres!$E$3=[1]Paramètres!$A$23,"Belfort/Montbéliard",IF([1]Paramètres!$E$3=[1]Paramètres!$A$24,"Belfort","Franche-Comté")),IF(COUNTIF([1]Paramètres!$J:$J,E11)=1,IF([1]Paramètres!$E$3=[1]Paramètres!$A$25,"Franche-Comté","Haute-Saône"),IF(COUNTIF([1]Paramètres!$K:$K,E11)=1,IF([1]Paramètres!$E$3=[1]Paramètres!$A$25,"Franche-Comté","Jura"),IF(COUNTIF([1]Paramètres!$G:$G,E11)=1,IF([1]Paramètres!$E$3=[1]Paramètres!$A$23,"Besançon",IF([1]Paramètres!$E$3=[1]Paramètres!$A$24,"Doubs","Franche-Comté")),"*** INCONNU ***"))))))</f>
        <v>Doubs</v>
      </c>
      <c r="I11" s="31">
        <f>LOOKUP(YEAR(G11)-[1]Paramètres!$E$1,[1]Paramètres!$A$1:$A$20)</f>
        <v>-17</v>
      </c>
      <c r="J11" s="31" t="str">
        <f>LOOKUP(I11,[1]Paramètres!$A$1:$B$20)</f>
        <v>J2</v>
      </c>
      <c r="K11" s="31">
        <f t="shared" si="0"/>
        <v>13</v>
      </c>
      <c r="L11" s="32" t="s">
        <v>103</v>
      </c>
      <c r="M11" s="32" t="s">
        <v>169</v>
      </c>
      <c r="N11" s="32" t="s">
        <v>120</v>
      </c>
      <c r="O11" s="32" t="s">
        <v>103</v>
      </c>
      <c r="P11" s="33" t="str">
        <f t="shared" si="1"/>
        <v>2C35D</v>
      </c>
      <c r="Q11" s="34">
        <f t="shared" si="2"/>
        <v>800000000000</v>
      </c>
      <c r="R11" s="34">
        <f t="shared" si="2"/>
        <v>400000000000</v>
      </c>
      <c r="S11" s="34">
        <f t="shared" si="2"/>
        <v>350000000000</v>
      </c>
      <c r="T11" s="34">
        <f t="shared" si="2"/>
        <v>800000000000</v>
      </c>
      <c r="U11" s="34">
        <f t="shared" si="3"/>
        <v>2350000000000</v>
      </c>
      <c r="V11" s="35" t="str">
        <f t="shared" si="4"/>
        <v>2C</v>
      </c>
      <c r="W11" s="36">
        <f t="shared" si="5"/>
        <v>350000000000</v>
      </c>
      <c r="X11" s="35" t="str">
        <f t="shared" si="6"/>
        <v>2C35D</v>
      </c>
      <c r="Y11" s="36">
        <f t="shared" si="7"/>
        <v>0</v>
      </c>
      <c r="Z11" s="31" t="str">
        <f ca="1">LOOKUP(I11,[1]Paramètres!$A$1:$A$20,[1]Paramètres!$C$1:$C$21)</f>
        <v>-18</v>
      </c>
      <c r="AA11" s="14" t="s">
        <v>35</v>
      </c>
      <c r="AB11" s="73"/>
      <c r="AC11" s="38"/>
      <c r="AD11" s="38" t="str">
        <f>IF(ISNA(VLOOKUP(D11,'[1]Liste en forme Garçons'!$C:$C,1,FALSE)),"","*")</f>
        <v>*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48" s="39" customFormat="1" x14ac:dyDescent="0.35">
      <c r="A12" s="24">
        <v>6</v>
      </c>
      <c r="B12" s="25" t="s">
        <v>64</v>
      </c>
      <c r="C12" s="25" t="s">
        <v>527</v>
      </c>
      <c r="D12" s="26" t="s">
        <v>528</v>
      </c>
      <c r="E12" s="27" t="s">
        <v>155</v>
      </c>
      <c r="F12" s="28">
        <v>1310</v>
      </c>
      <c r="G12" s="29">
        <v>37142</v>
      </c>
      <c r="H12" s="30" t="str">
        <f>IF(E12="","",IF(COUNTIF([1]Paramètres!$H:$H,E12)=1,IF([1]Paramètres!$E$3=[1]Paramètres!$A$23,"Belfort/Montbéliard",IF([1]Paramètres!$E$3=[1]Paramètres!$A$24,"Doubs","Franche-Comté")),IF(COUNTIF([1]Paramètres!$I:$I,E12)=1,IF([1]Paramètres!$E$3=[1]Paramètres!$A$23,"Belfort/Montbéliard",IF([1]Paramètres!$E$3=[1]Paramètres!$A$24,"Belfort","Franche-Comté")),IF(COUNTIF([1]Paramètres!$J:$J,E12)=1,IF([1]Paramètres!$E$3=[1]Paramètres!$A$25,"Franche-Comté","Haute-Saône"),IF(COUNTIF([1]Paramètres!$K:$K,E12)=1,IF([1]Paramètres!$E$3=[1]Paramètres!$A$25,"Franche-Comté","Jura"),IF(COUNTIF([1]Paramètres!$G:$G,E12)=1,IF([1]Paramètres!$E$3=[1]Paramètres!$A$23,"Besançon",IF([1]Paramètres!$E$3=[1]Paramètres!$A$24,"Doubs","Franche-Comté")),"*** INCONNU ***"))))))</f>
        <v>Doubs</v>
      </c>
      <c r="I12" s="31">
        <f>LOOKUP(YEAR(G12)-[1]Paramètres!$E$1,[1]Paramètres!$A$1:$A$20)</f>
        <v>-16</v>
      </c>
      <c r="J12" s="31" t="str">
        <f>LOOKUP(I12,[1]Paramètres!$A$1:$B$20)</f>
        <v>J1</v>
      </c>
      <c r="K12" s="31">
        <f t="shared" si="0"/>
        <v>13</v>
      </c>
      <c r="L12" s="32" t="s">
        <v>169</v>
      </c>
      <c r="M12" s="32" t="s">
        <v>157</v>
      </c>
      <c r="N12" s="32" t="s">
        <v>138</v>
      </c>
      <c r="O12" s="32" t="s">
        <v>78</v>
      </c>
      <c r="P12" s="33" t="str">
        <f t="shared" si="1"/>
        <v>2C30D</v>
      </c>
      <c r="Q12" s="34">
        <f t="shared" si="2"/>
        <v>400000000000</v>
      </c>
      <c r="R12" s="34">
        <f t="shared" si="2"/>
        <v>250000000000</v>
      </c>
      <c r="S12" s="34">
        <f t="shared" si="2"/>
        <v>650000000000</v>
      </c>
      <c r="T12" s="34">
        <f t="shared" si="2"/>
        <v>1000000000000</v>
      </c>
      <c r="U12" s="34">
        <f t="shared" si="3"/>
        <v>2300000000000</v>
      </c>
      <c r="V12" s="35" t="str">
        <f t="shared" si="4"/>
        <v>2C</v>
      </c>
      <c r="W12" s="36">
        <f t="shared" si="5"/>
        <v>300000000000</v>
      </c>
      <c r="X12" s="35" t="str">
        <f t="shared" si="6"/>
        <v>2C30D</v>
      </c>
      <c r="Y12" s="36">
        <f t="shared" si="7"/>
        <v>0</v>
      </c>
      <c r="Z12" s="31" t="str">
        <f ca="1">LOOKUP(I12,[1]Paramètres!$A$1:$A$20,[1]Paramètres!$C$1:$C$21)</f>
        <v>-18</v>
      </c>
      <c r="AA12" s="14" t="s">
        <v>35</v>
      </c>
      <c r="AB12" s="73"/>
      <c r="AC12" s="38"/>
      <c r="AD12" s="38" t="str">
        <f>IF(ISNA(VLOOKUP(D12,'[1]Liste en forme Garçons'!$C:$C,1,FALSE)),"","*")</f>
        <v>*</v>
      </c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48" s="3" customFormat="1" x14ac:dyDescent="0.35">
      <c r="A13" s="24">
        <v>7</v>
      </c>
      <c r="B13" s="25" t="s">
        <v>529</v>
      </c>
      <c r="C13" s="25" t="s">
        <v>249</v>
      </c>
      <c r="D13" s="26" t="s">
        <v>530</v>
      </c>
      <c r="E13" s="27" t="s">
        <v>29</v>
      </c>
      <c r="F13" s="28">
        <v>1350</v>
      </c>
      <c r="G13" s="29">
        <v>36822</v>
      </c>
      <c r="H13" s="30" t="str">
        <f>IF(E13="","",IF(COUNTIF([1]Paramètres!$H:$H,E13)=1,IF([1]Paramètres!$E$3=[1]Paramètres!$A$23,"Belfort/Montbéliard",IF([1]Paramètres!$E$3=[1]Paramètres!$A$24,"Doubs","Franche-Comté")),IF(COUNTIF([1]Paramètres!$I:$I,E13)=1,IF([1]Paramètres!$E$3=[1]Paramètres!$A$23,"Belfort/Montbéliard",IF([1]Paramètres!$E$3=[1]Paramètres!$A$24,"Belfort","Franche-Comté")),IF(COUNTIF([1]Paramètres!$J:$J,E13)=1,IF([1]Paramètres!$E$3=[1]Paramètres!$A$25,"Franche-Comté","Haute-Saône"),IF(COUNTIF([1]Paramètres!$K:$K,E13)=1,IF([1]Paramètres!$E$3=[1]Paramètres!$A$25,"Franche-Comté","Jura"),IF(COUNTIF([1]Paramètres!$G:$G,E13)=1,IF([1]Paramètres!$E$3=[1]Paramètres!$A$23,"Besançon",IF([1]Paramètres!$E$3=[1]Paramètres!$A$24,"Doubs","Franche-Comté")),"*** INCONNU ***"))))))</f>
        <v>Doubs</v>
      </c>
      <c r="I13" s="31">
        <f>LOOKUP(YEAR(G13)-[1]Paramètres!$E$1,[1]Paramètres!$A$1:$A$20)</f>
        <v>-17</v>
      </c>
      <c r="J13" s="31" t="str">
        <f>LOOKUP(I13,[1]Paramètres!$A$1:$B$20)</f>
        <v>J2</v>
      </c>
      <c r="K13" s="31">
        <f t="shared" si="0"/>
        <v>13</v>
      </c>
      <c r="L13" s="32" t="s">
        <v>181</v>
      </c>
      <c r="M13" s="32" t="s">
        <v>120</v>
      </c>
      <c r="N13" s="14" t="s">
        <v>151</v>
      </c>
      <c r="O13" s="14" t="s">
        <v>169</v>
      </c>
      <c r="P13" s="33" t="str">
        <f t="shared" si="1"/>
        <v>1C45D</v>
      </c>
      <c r="Q13" s="34">
        <f t="shared" si="2"/>
        <v>200000000000</v>
      </c>
      <c r="R13" s="34">
        <f t="shared" si="2"/>
        <v>350000000000</v>
      </c>
      <c r="S13" s="34">
        <f t="shared" si="2"/>
        <v>500000000000</v>
      </c>
      <c r="T13" s="34">
        <f t="shared" si="2"/>
        <v>400000000000</v>
      </c>
      <c r="U13" s="34">
        <f t="shared" si="3"/>
        <v>1450000000000</v>
      </c>
      <c r="V13" s="35" t="str">
        <f t="shared" si="4"/>
        <v>1C</v>
      </c>
      <c r="W13" s="36">
        <f t="shared" si="5"/>
        <v>450000000000</v>
      </c>
      <c r="X13" s="35" t="str">
        <f t="shared" si="6"/>
        <v>1C45D</v>
      </c>
      <c r="Y13" s="36">
        <f t="shared" si="7"/>
        <v>0</v>
      </c>
      <c r="Z13" s="31" t="str">
        <f ca="1">LOOKUP(I13,[1]Paramètres!$A$1:$A$20,[1]Paramètres!$C$1:$C$21)</f>
        <v>-18</v>
      </c>
      <c r="AA13" s="14" t="s">
        <v>35</v>
      </c>
      <c r="AB13" s="73"/>
      <c r="AC13" s="38"/>
      <c r="AD13" s="38" t="str">
        <f>IF(ISNA(VLOOKUP(D13,'[1]Liste en forme Garçons'!$C:$C,1,FALSE)),"","*")</f>
        <v>*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48" s="39" customFormat="1" x14ac:dyDescent="0.35">
      <c r="A14" s="24">
        <v>8</v>
      </c>
      <c r="B14" s="25" t="s">
        <v>52</v>
      </c>
      <c r="C14" s="25" t="s">
        <v>531</v>
      </c>
      <c r="D14" s="26" t="s">
        <v>532</v>
      </c>
      <c r="E14" s="44" t="s">
        <v>313</v>
      </c>
      <c r="F14" s="28">
        <v>1208</v>
      </c>
      <c r="G14" s="29">
        <v>36563</v>
      </c>
      <c r="H14" s="30" t="str">
        <f>IF(E14="","",IF(COUNTIF([1]Paramètres!$H:$H,E14)=1,IF([1]Paramètres!$E$3=[1]Paramètres!$A$23,"Belfort/Montbéliard",IF([1]Paramètres!$E$3=[1]Paramètres!$A$24,"Doubs","Franche-Comté")),IF(COUNTIF([1]Paramètres!$I:$I,E14)=1,IF([1]Paramètres!$E$3=[1]Paramètres!$A$23,"Belfort/Montbéliard",IF([1]Paramètres!$E$3=[1]Paramètres!$A$24,"Belfort","Franche-Comté")),IF(COUNTIF([1]Paramètres!$J:$J,E14)=1,IF([1]Paramètres!$E$3=[1]Paramètres!$A$25,"Franche-Comté","Haute-Saône"),IF(COUNTIF([1]Paramètres!$K:$K,E14)=1,IF([1]Paramètres!$E$3=[1]Paramètres!$A$25,"Franche-Comté","Jura"),IF(COUNTIF([1]Paramètres!$G:$G,E14)=1,IF([1]Paramètres!$E$3=[1]Paramètres!$A$23,"Besançon",IF([1]Paramètres!$E$3=[1]Paramètres!$A$24,"Doubs","Franche-Comté")),"*** INCONNU ***"))))))</f>
        <v>Doubs</v>
      </c>
      <c r="I14" s="31">
        <f>LOOKUP(YEAR(G14)-[1]Paramètres!$E$1,[1]Paramètres!$A$1:$A$20)</f>
        <v>-17</v>
      </c>
      <c r="J14" s="31" t="str">
        <f>LOOKUP(I14,[1]Paramètres!$A$1:$B$20)</f>
        <v>J2</v>
      </c>
      <c r="K14" s="31">
        <f t="shared" si="0"/>
        <v>12</v>
      </c>
      <c r="L14" s="32" t="s">
        <v>156</v>
      </c>
      <c r="M14" s="32" t="s">
        <v>192</v>
      </c>
      <c r="N14" s="32" t="s">
        <v>181</v>
      </c>
      <c r="O14" s="32" t="s">
        <v>120</v>
      </c>
      <c r="P14" s="33" t="str">
        <f t="shared" si="1"/>
        <v>61D</v>
      </c>
      <c r="Q14" s="34">
        <f t="shared" si="2"/>
        <v>50000000000</v>
      </c>
      <c r="R14" s="34">
        <f t="shared" si="2"/>
        <v>10000000000</v>
      </c>
      <c r="S14" s="34">
        <f t="shared" si="2"/>
        <v>200000000000</v>
      </c>
      <c r="T14" s="34">
        <f t="shared" si="2"/>
        <v>350000000000</v>
      </c>
      <c r="U14" s="34">
        <f t="shared" si="3"/>
        <v>610000000000</v>
      </c>
      <c r="V14" s="35" t="str">
        <f t="shared" si="4"/>
        <v>61D</v>
      </c>
      <c r="W14" s="36">
        <f t="shared" si="5"/>
        <v>0</v>
      </c>
      <c r="X14" s="35" t="str">
        <f t="shared" si="6"/>
        <v>61D</v>
      </c>
      <c r="Y14" s="36">
        <f t="shared" si="7"/>
        <v>0</v>
      </c>
      <c r="Z14" s="31" t="str">
        <f ca="1">LOOKUP(I14,[1]Paramètres!$A$1:$A$20,[1]Paramètres!$C$1:$C$21)</f>
        <v>-18</v>
      </c>
      <c r="AA14" s="14" t="s">
        <v>35</v>
      </c>
      <c r="AB14" s="73"/>
      <c r="AC14" s="3"/>
      <c r="AD14" s="38" t="str">
        <f>IF(ISNA(VLOOKUP(D14,'[1]Liste en forme Garçons'!$C:$C,1,FALSE)),"","*")</f>
        <v>*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8" s="46" customFormat="1" x14ac:dyDescent="0.35">
      <c r="A15" s="24">
        <v>9</v>
      </c>
      <c r="B15" s="25" t="s">
        <v>390</v>
      </c>
      <c r="C15" s="25" t="s">
        <v>533</v>
      </c>
      <c r="D15" s="26" t="s">
        <v>534</v>
      </c>
      <c r="E15" s="27" t="s">
        <v>51</v>
      </c>
      <c r="F15" s="28">
        <v>1093</v>
      </c>
      <c r="G15" s="29">
        <v>37203</v>
      </c>
      <c r="H15" s="30" t="str">
        <f>IF(E15="","",IF(COUNTIF([1]Paramètres!$H:$H,E15)=1,IF([1]Paramètres!$E$3=[1]Paramètres!$A$23,"Belfort/Montbéliard",IF([1]Paramètres!$E$3=[1]Paramètres!$A$24,"Doubs","Franche-Comté")),IF(COUNTIF([1]Paramètres!$I:$I,E15)=1,IF([1]Paramètres!$E$3=[1]Paramètres!$A$23,"Belfort/Montbéliard",IF([1]Paramètres!$E$3=[1]Paramètres!$A$24,"Belfort","Franche-Comté")),IF(COUNTIF([1]Paramètres!$J:$J,E15)=1,IF([1]Paramètres!$E$3=[1]Paramètres!$A$25,"Franche-Comté","Haute-Saône"),IF(COUNTIF([1]Paramètres!$K:$K,E15)=1,IF([1]Paramètres!$E$3=[1]Paramètres!$A$25,"Franche-Comté","Jura"),IF(COUNTIF([1]Paramètres!$G:$G,E15)=1,IF([1]Paramètres!$E$3=[1]Paramètres!$A$23,"Besançon",IF([1]Paramètres!$E$3=[1]Paramètres!$A$24,"Doubs","Franche-Comté")),"*** INCONNU ***"))))))</f>
        <v>Doubs</v>
      </c>
      <c r="I15" s="31">
        <f>LOOKUP(YEAR(G15)-[1]Paramètres!$E$1,[1]Paramètres!$A$1:$A$20)</f>
        <v>-16</v>
      </c>
      <c r="J15" s="31" t="str">
        <f>LOOKUP(I15,[1]Paramètres!$A$1:$B$20)</f>
        <v>J1</v>
      </c>
      <c r="K15" s="31">
        <f t="shared" si="0"/>
        <v>10</v>
      </c>
      <c r="L15" s="32" t="s">
        <v>192</v>
      </c>
      <c r="M15" s="32" t="s">
        <v>181</v>
      </c>
      <c r="N15" s="32" t="s">
        <v>196</v>
      </c>
      <c r="O15" s="32" t="s">
        <v>164</v>
      </c>
      <c r="P15" s="33" t="str">
        <f t="shared" si="1"/>
        <v>61D</v>
      </c>
      <c r="Q15" s="34">
        <f t="shared" si="2"/>
        <v>10000000000</v>
      </c>
      <c r="R15" s="34">
        <f t="shared" si="2"/>
        <v>200000000000</v>
      </c>
      <c r="S15" s="34">
        <f t="shared" si="2"/>
        <v>100000000000</v>
      </c>
      <c r="T15" s="34">
        <f t="shared" si="2"/>
        <v>300000000000</v>
      </c>
      <c r="U15" s="34">
        <f t="shared" si="3"/>
        <v>610000000000</v>
      </c>
      <c r="V15" s="35" t="str">
        <f t="shared" si="4"/>
        <v>61D</v>
      </c>
      <c r="W15" s="36">
        <f t="shared" si="5"/>
        <v>0</v>
      </c>
      <c r="X15" s="35" t="str">
        <f t="shared" si="6"/>
        <v>61D</v>
      </c>
      <c r="Y15" s="36">
        <f t="shared" si="7"/>
        <v>0</v>
      </c>
      <c r="Z15" s="31" t="str">
        <f ca="1">LOOKUP(I15,[1]Paramètres!$A$1:$A$20,[1]Paramètres!$C$1:$C$21)</f>
        <v>-18</v>
      </c>
      <c r="AA15" s="14" t="s">
        <v>35</v>
      </c>
      <c r="AB15" s="73"/>
      <c r="AC15" s="38"/>
      <c r="AD15" s="38" t="str">
        <f>IF(ISNA(VLOOKUP(D15,'[1]Liste en forme Garçons'!$C:$C,1,FALSE)),"","*")</f>
        <v>*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8" s="39" customFormat="1" x14ac:dyDescent="0.35">
      <c r="A16" s="24">
        <v>10</v>
      </c>
      <c r="B16" s="25" t="s">
        <v>535</v>
      </c>
      <c r="C16" s="25" t="s">
        <v>397</v>
      </c>
      <c r="D16" s="26" t="s">
        <v>536</v>
      </c>
      <c r="E16" s="44" t="s">
        <v>128</v>
      </c>
      <c r="F16" s="28">
        <v>1059</v>
      </c>
      <c r="G16" s="29">
        <v>36841</v>
      </c>
      <c r="H16" s="30" t="str">
        <f>IF(E16="","",IF(COUNTIF([1]Paramètres!$H:$H,E16)=1,IF([1]Paramètres!$E$3=[1]Paramètres!$A$23,"Belfort/Montbéliard",IF([1]Paramètres!$E$3=[1]Paramètres!$A$24,"Doubs","Franche-Comté")),IF(COUNTIF([1]Paramètres!$I:$I,E16)=1,IF([1]Paramètres!$E$3=[1]Paramètres!$A$23,"Belfort/Montbéliard",IF([1]Paramètres!$E$3=[1]Paramètres!$A$24,"Belfort","Franche-Comté")),IF(COUNTIF([1]Paramètres!$J:$J,E16)=1,IF([1]Paramètres!$E$3=[1]Paramètres!$A$25,"Franche-Comté","Haute-Saône"),IF(COUNTIF([1]Paramètres!$K:$K,E16)=1,IF([1]Paramètres!$E$3=[1]Paramètres!$A$25,"Franche-Comté","Jura"),IF(COUNTIF([1]Paramètres!$G:$G,E16)=1,IF([1]Paramètres!$E$3=[1]Paramètres!$A$23,"Besançon",IF([1]Paramètres!$E$3=[1]Paramètres!$A$24,"Doubs","Franche-Comté")),"*** INCONNU ***"))))))</f>
        <v>Doubs</v>
      </c>
      <c r="I16" s="31">
        <f>LOOKUP(YEAR(G16)-[1]Paramètres!$E$1,[1]Paramètres!$A$1:$A$20)</f>
        <v>-17</v>
      </c>
      <c r="J16" s="31" t="str">
        <f>LOOKUP(I16,[1]Paramètres!$A$1:$B$20)</f>
        <v>J2</v>
      </c>
      <c r="K16" s="31">
        <f t="shared" si="0"/>
        <v>10</v>
      </c>
      <c r="L16" s="32" t="s">
        <v>186</v>
      </c>
      <c r="M16" s="32" t="s">
        <v>227</v>
      </c>
      <c r="N16" s="32" t="s">
        <v>215</v>
      </c>
      <c r="O16" s="32" t="s">
        <v>157</v>
      </c>
      <c r="P16" s="33" t="str">
        <f t="shared" si="1"/>
        <v>41D45E</v>
      </c>
      <c r="Q16" s="34">
        <f t="shared" si="2"/>
        <v>6500000000</v>
      </c>
      <c r="R16" s="34">
        <f t="shared" si="2"/>
        <v>8000000000</v>
      </c>
      <c r="S16" s="34">
        <f t="shared" si="2"/>
        <v>150000000000</v>
      </c>
      <c r="T16" s="34">
        <f t="shared" si="2"/>
        <v>250000000000</v>
      </c>
      <c r="U16" s="34">
        <f t="shared" si="3"/>
        <v>414500000000</v>
      </c>
      <c r="V16" s="35" t="str">
        <f t="shared" si="4"/>
        <v>41D</v>
      </c>
      <c r="W16" s="36">
        <f t="shared" si="5"/>
        <v>4500000000</v>
      </c>
      <c r="X16" s="35" t="str">
        <f t="shared" si="6"/>
        <v>41D45E</v>
      </c>
      <c r="Y16" s="36">
        <f t="shared" si="7"/>
        <v>0</v>
      </c>
      <c r="Z16" s="31" t="str">
        <f ca="1">LOOKUP(I16,[1]Paramètres!$A$1:$A$20,[1]Paramètres!$C$1:$C$21)</f>
        <v>-18</v>
      </c>
      <c r="AA16" s="14" t="s">
        <v>35</v>
      </c>
      <c r="AB16" s="73"/>
      <c r="AC16" s="38"/>
      <c r="AD16" s="38" t="str">
        <f>IF(ISNA(VLOOKUP(D16,'[1]Liste en forme Garçons'!$C:$C,1,FALSE)),"","*")</f>
        <v>*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s="42" customFormat="1" x14ac:dyDescent="0.35">
      <c r="A17" s="24">
        <v>11</v>
      </c>
      <c r="B17" s="25" t="s">
        <v>64</v>
      </c>
      <c r="C17" s="25" t="s">
        <v>537</v>
      </c>
      <c r="D17" s="40" t="s">
        <v>538</v>
      </c>
      <c r="E17" s="27" t="s">
        <v>539</v>
      </c>
      <c r="F17" s="28">
        <v>1108</v>
      </c>
      <c r="G17" s="29">
        <v>36880</v>
      </c>
      <c r="H17" s="30" t="str">
        <f>IF(E17="","",IF(COUNTIF([1]Paramètres!$H:$H,E17)=1,IF([1]Paramètres!$E$3=[1]Paramètres!$A$23,"Belfort/Montbéliard",IF([1]Paramètres!$E$3=[1]Paramètres!$A$24,"Doubs","Franche-Comté")),IF(COUNTIF([1]Paramètres!$I:$I,E17)=1,IF([1]Paramètres!$E$3=[1]Paramètres!$A$23,"Belfort/Montbéliard",IF([1]Paramètres!$E$3=[1]Paramètres!$A$24,"Belfort","Franche-Comté")),IF(COUNTIF([1]Paramètres!$J:$J,E17)=1,IF([1]Paramètres!$E$3=[1]Paramètres!$A$25,"Franche-Comté","Haute-Saône"),IF(COUNTIF([1]Paramètres!$K:$K,E17)=1,IF([1]Paramètres!$E$3=[1]Paramètres!$A$25,"Franche-Comté","Jura"),IF(COUNTIF([1]Paramètres!$G:$G,E17)=1,IF([1]Paramètres!$E$3=[1]Paramètres!$A$23,"Besançon",IF([1]Paramètres!$E$3=[1]Paramètres!$A$24,"Doubs","Franche-Comté")),"*** INCONNU ***"))))))</f>
        <v>Doubs</v>
      </c>
      <c r="I17" s="31">
        <f>LOOKUP(YEAR(G17)-[1]Paramètres!$E$1,[1]Paramètres!$A$1:$A$20)</f>
        <v>-17</v>
      </c>
      <c r="J17" s="31" t="str">
        <f>LOOKUP(I17,[1]Paramètres!$A$1:$B$20)</f>
        <v>J2</v>
      </c>
      <c r="K17" s="31">
        <f t="shared" si="0"/>
        <v>11</v>
      </c>
      <c r="L17" s="14" t="s">
        <v>215</v>
      </c>
      <c r="M17" s="14" t="s">
        <v>156</v>
      </c>
      <c r="N17" s="32" t="s">
        <v>192</v>
      </c>
      <c r="O17" s="32" t="s">
        <v>215</v>
      </c>
      <c r="P17" s="33" t="str">
        <f t="shared" si="1"/>
        <v>36D</v>
      </c>
      <c r="Q17" s="34">
        <f t="shared" si="2"/>
        <v>150000000000</v>
      </c>
      <c r="R17" s="34">
        <f t="shared" si="2"/>
        <v>50000000000</v>
      </c>
      <c r="S17" s="34">
        <f t="shared" si="2"/>
        <v>10000000000</v>
      </c>
      <c r="T17" s="34">
        <f t="shared" si="2"/>
        <v>150000000000</v>
      </c>
      <c r="U17" s="34">
        <f t="shared" si="3"/>
        <v>360000000000</v>
      </c>
      <c r="V17" s="35" t="str">
        <f t="shared" si="4"/>
        <v>36D</v>
      </c>
      <c r="W17" s="36">
        <f t="shared" si="5"/>
        <v>0</v>
      </c>
      <c r="X17" s="35" t="str">
        <f t="shared" si="6"/>
        <v>36D</v>
      </c>
      <c r="Y17" s="36">
        <f t="shared" si="7"/>
        <v>0</v>
      </c>
      <c r="Z17" s="31" t="str">
        <f ca="1">LOOKUP(I17,[1]Paramètres!$A$1:$A$20,[1]Paramètres!$C$1:$C$21)</f>
        <v>-18</v>
      </c>
      <c r="AA17" s="14" t="s">
        <v>35</v>
      </c>
      <c r="AB17" s="73"/>
      <c r="AC17" s="38"/>
      <c r="AD17" s="38" t="str">
        <f>IF(ISNA(VLOOKUP(D17,'[1]Liste en forme Garçons'!$C:$C,1,FALSE)),"","*")</f>
        <v>*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s="48" customFormat="1" x14ac:dyDescent="0.35">
      <c r="A18" s="24">
        <v>12</v>
      </c>
      <c r="B18" s="25" t="s">
        <v>457</v>
      </c>
      <c r="C18" s="25" t="s">
        <v>540</v>
      </c>
      <c r="D18" s="47" t="s">
        <v>541</v>
      </c>
      <c r="E18" s="44" t="s">
        <v>202</v>
      </c>
      <c r="F18" s="28">
        <v>1164</v>
      </c>
      <c r="G18" s="29">
        <v>36478</v>
      </c>
      <c r="H18" s="30" t="str">
        <f>IF(E18="","",IF(COUNTIF([1]Paramètres!$H:$H,E18)=1,IF([1]Paramètres!$E$3=[1]Paramètres!$A$23,"Belfort/Montbéliard",IF([1]Paramètres!$E$3=[1]Paramètres!$A$24,"Doubs","Franche-Comté")),IF(COUNTIF([1]Paramètres!$I:$I,E18)=1,IF([1]Paramètres!$E$3=[1]Paramètres!$A$23,"Belfort/Montbéliard",IF([1]Paramètres!$E$3=[1]Paramètres!$A$24,"Belfort","Franche-Comté")),IF(COUNTIF([1]Paramètres!$J:$J,E18)=1,IF([1]Paramètres!$E$3=[1]Paramètres!$A$25,"Franche-Comté","Haute-Saône"),IF(COUNTIF([1]Paramètres!$K:$K,E18)=1,IF([1]Paramètres!$E$3=[1]Paramètres!$A$25,"Franche-Comté","Jura"),IF(COUNTIF([1]Paramètres!$G:$G,E18)=1,IF([1]Paramètres!$E$3=[1]Paramètres!$A$23,"Besançon",IF([1]Paramètres!$E$3=[1]Paramètres!$A$24,"Doubs","Franche-Comté")),"*** INCONNU ***"))))))</f>
        <v>Doubs</v>
      </c>
      <c r="I18" s="31">
        <f>LOOKUP(YEAR(G18)-[1]Paramètres!$E$1,[1]Paramètres!$A$1:$A$20)</f>
        <v>-18</v>
      </c>
      <c r="J18" s="31" t="str">
        <f>LOOKUP(I18,[1]Paramètres!$A$1:$B$20)</f>
        <v>J3</v>
      </c>
      <c r="K18" s="31">
        <f t="shared" si="0"/>
        <v>11</v>
      </c>
      <c r="L18" s="32" t="s">
        <v>227</v>
      </c>
      <c r="M18" s="32" t="s">
        <v>222</v>
      </c>
      <c r="N18" s="14" t="s">
        <v>156</v>
      </c>
      <c r="O18" s="32" t="s">
        <v>196</v>
      </c>
      <c r="P18" s="33" t="str">
        <f t="shared" si="1"/>
        <v>22D80E</v>
      </c>
      <c r="Q18" s="34">
        <f t="shared" si="2"/>
        <v>8000000000</v>
      </c>
      <c r="R18" s="34">
        <f t="shared" si="2"/>
        <v>70000000000</v>
      </c>
      <c r="S18" s="34">
        <f t="shared" si="2"/>
        <v>50000000000</v>
      </c>
      <c r="T18" s="34">
        <f t="shared" si="2"/>
        <v>100000000000</v>
      </c>
      <c r="U18" s="34">
        <f t="shared" si="3"/>
        <v>228000000000</v>
      </c>
      <c r="V18" s="35" t="str">
        <f t="shared" si="4"/>
        <v>22D</v>
      </c>
      <c r="W18" s="36">
        <f t="shared" si="5"/>
        <v>8000000000</v>
      </c>
      <c r="X18" s="35" t="str">
        <f t="shared" si="6"/>
        <v>22D80E</v>
      </c>
      <c r="Y18" s="36">
        <f t="shared" si="7"/>
        <v>0</v>
      </c>
      <c r="Z18" s="31" t="str">
        <f ca="1">LOOKUP(I18,[1]Paramètres!$A$1:$A$20,[1]Paramètres!$C$1:$C$21)</f>
        <v>-18</v>
      </c>
      <c r="AA18" s="14" t="s">
        <v>35</v>
      </c>
      <c r="AB18" s="73"/>
      <c r="AC18" s="3"/>
      <c r="AD18" s="38" t="str">
        <f>IF(ISNA(VLOOKUP(D18,'[1]Liste en forme Garçons'!$C:$C,1,FALSE)),"","*")</f>
        <v>*</v>
      </c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s="39" customFormat="1" x14ac:dyDescent="0.35">
      <c r="A19" s="24">
        <v>13</v>
      </c>
      <c r="B19" s="25" t="s">
        <v>542</v>
      </c>
      <c r="C19" s="25" t="s">
        <v>543</v>
      </c>
      <c r="D19" s="47" t="s">
        <v>544</v>
      </c>
      <c r="E19" s="44" t="s">
        <v>313</v>
      </c>
      <c r="F19" s="28">
        <v>975</v>
      </c>
      <c r="G19" s="29">
        <v>36197</v>
      </c>
      <c r="H19" s="30" t="str">
        <f>IF(E19="","",IF(COUNTIF([1]Paramètres!$H:$H,E19)=1,IF([1]Paramètres!$E$3=[1]Paramètres!$A$23,"Belfort/Montbéliard",IF([1]Paramètres!$E$3=[1]Paramètres!$A$24,"Doubs","Franche-Comté")),IF(COUNTIF([1]Paramètres!$I:$I,E19)=1,IF([1]Paramètres!$E$3=[1]Paramètres!$A$23,"Belfort/Montbéliard",IF([1]Paramètres!$E$3=[1]Paramètres!$A$24,"Belfort","Franche-Comté")),IF(COUNTIF([1]Paramètres!$J:$J,E19)=1,IF([1]Paramètres!$E$3=[1]Paramètres!$A$25,"Franche-Comté","Haute-Saône"),IF(COUNTIF([1]Paramètres!$K:$K,E19)=1,IF([1]Paramètres!$E$3=[1]Paramètres!$A$25,"Franche-Comté","Jura"),IF(COUNTIF([1]Paramètres!$G:$G,E19)=1,IF([1]Paramètres!$E$3=[1]Paramètres!$A$23,"Besançon",IF([1]Paramètres!$E$3=[1]Paramètres!$A$24,"Doubs","Franche-Comté")),"*** INCONNU ***"))))))</f>
        <v>Doubs</v>
      </c>
      <c r="I19" s="31">
        <f>LOOKUP(YEAR(G19)-[1]Paramètres!$E$1,[1]Paramètres!$A$1:$A$20)</f>
        <v>-18</v>
      </c>
      <c r="J19" s="31" t="str">
        <f>LOOKUP(I19,[1]Paramètres!$A$1:$B$20)</f>
        <v>J3</v>
      </c>
      <c r="K19" s="31">
        <f t="shared" si="0"/>
        <v>9</v>
      </c>
      <c r="L19" s="32" t="s">
        <v>192</v>
      </c>
      <c r="M19" s="32" t="s">
        <v>235</v>
      </c>
      <c r="N19" s="32" t="s">
        <v>192</v>
      </c>
      <c r="O19" s="32" t="s">
        <v>174</v>
      </c>
      <c r="P19" s="33" t="str">
        <f t="shared" si="1"/>
        <v>8D</v>
      </c>
      <c r="Q19" s="34">
        <f t="shared" si="2"/>
        <v>10000000000</v>
      </c>
      <c r="R19" s="34">
        <f t="shared" si="2"/>
        <v>20000000000</v>
      </c>
      <c r="S19" s="34">
        <f t="shared" si="2"/>
        <v>10000000000</v>
      </c>
      <c r="T19" s="34">
        <f t="shared" si="2"/>
        <v>40000000000</v>
      </c>
      <c r="U19" s="34">
        <f t="shared" si="3"/>
        <v>80000000000</v>
      </c>
      <c r="V19" s="35" t="str">
        <f t="shared" si="4"/>
        <v>8D</v>
      </c>
      <c r="W19" s="36">
        <f t="shared" si="5"/>
        <v>0</v>
      </c>
      <c r="X19" s="35" t="str">
        <f t="shared" si="6"/>
        <v>8D</v>
      </c>
      <c r="Y19" s="36">
        <f t="shared" si="7"/>
        <v>0</v>
      </c>
      <c r="Z19" s="31" t="str">
        <f ca="1">LOOKUP(I19,[1]Paramètres!$A$1:$A$20,[1]Paramètres!$C$1:$C$21)</f>
        <v>-18</v>
      </c>
      <c r="AA19" s="14" t="s">
        <v>35</v>
      </c>
      <c r="AB19" s="73"/>
      <c r="AC19" s="38"/>
      <c r="AD19" s="38" t="str">
        <f>IF(ISNA(VLOOKUP(D19,'[1]Liste en forme Garçons'!$C:$C,1,FALSE)),"","*")</f>
        <v>*</v>
      </c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39" customFormat="1" x14ac:dyDescent="0.35">
      <c r="A20" s="24">
        <v>14</v>
      </c>
      <c r="B20" s="25" t="s">
        <v>99</v>
      </c>
      <c r="C20" s="25" t="s">
        <v>309</v>
      </c>
      <c r="D20" s="26" t="s">
        <v>545</v>
      </c>
      <c r="E20" s="27" t="s">
        <v>244</v>
      </c>
      <c r="F20" s="28">
        <v>710</v>
      </c>
      <c r="G20" s="29">
        <v>37102</v>
      </c>
      <c r="H20" s="30" t="str">
        <f>IF(E20="","",IF(COUNTIF([1]Paramètres!$H:$H,E20)=1,IF([1]Paramètres!$E$3=[1]Paramètres!$A$23,"Belfort/Montbéliard",IF([1]Paramètres!$E$3=[1]Paramètres!$A$24,"Doubs","Franche-Comté")),IF(COUNTIF([1]Paramètres!$I:$I,E20)=1,IF([1]Paramètres!$E$3=[1]Paramètres!$A$23,"Belfort/Montbéliard",IF([1]Paramètres!$E$3=[1]Paramètres!$A$24,"Belfort","Franche-Comté")),IF(COUNTIF([1]Paramètres!$J:$J,E20)=1,IF([1]Paramètres!$E$3=[1]Paramètres!$A$25,"Franche-Comté","Haute-Saône"),IF(COUNTIF([1]Paramètres!$K:$K,E20)=1,IF([1]Paramètres!$E$3=[1]Paramètres!$A$25,"Franche-Comté","Jura"),IF(COUNTIF([1]Paramètres!$G:$G,E20)=1,IF([1]Paramètres!$E$3=[1]Paramètres!$A$23,"Besançon",IF([1]Paramètres!$E$3=[1]Paramètres!$A$24,"Doubs","Franche-Comté")),"*** INCONNU ***"))))))</f>
        <v>Doubs</v>
      </c>
      <c r="I20" s="31">
        <f>LOOKUP(YEAR(G20)-[1]Paramètres!$E$1,[1]Paramètres!$A$1:$A$20)</f>
        <v>-16</v>
      </c>
      <c r="J20" s="31" t="str">
        <f>LOOKUP(I20,[1]Paramètres!$A$1:$B$20)</f>
        <v>J1</v>
      </c>
      <c r="K20" s="31">
        <f t="shared" si="0"/>
        <v>7</v>
      </c>
      <c r="L20" s="32" t="s">
        <v>546</v>
      </c>
      <c r="M20" s="32" t="s">
        <v>547</v>
      </c>
      <c r="N20" s="32" t="s">
        <v>227</v>
      </c>
      <c r="O20" s="32" t="s">
        <v>156</v>
      </c>
      <c r="P20" s="33" t="str">
        <f t="shared" si="1"/>
        <v>6D16E</v>
      </c>
      <c r="Q20" s="34">
        <f t="shared" si="2"/>
        <v>1900000000</v>
      </c>
      <c r="R20" s="34">
        <f t="shared" si="2"/>
        <v>1700000000</v>
      </c>
      <c r="S20" s="34">
        <f t="shared" si="2"/>
        <v>8000000000</v>
      </c>
      <c r="T20" s="34">
        <f t="shared" si="2"/>
        <v>50000000000</v>
      </c>
      <c r="U20" s="34">
        <f t="shared" si="3"/>
        <v>61600000000</v>
      </c>
      <c r="V20" s="35" t="str">
        <f t="shared" si="4"/>
        <v>6D</v>
      </c>
      <c r="W20" s="36">
        <f t="shared" si="5"/>
        <v>1600000000</v>
      </c>
      <c r="X20" s="35" t="str">
        <f t="shared" si="6"/>
        <v>6D16E</v>
      </c>
      <c r="Y20" s="36">
        <f t="shared" si="7"/>
        <v>0</v>
      </c>
      <c r="Z20" s="31" t="str">
        <f ca="1">LOOKUP(I20,[1]Paramètres!$A$1:$A$20,[1]Paramètres!$C$1:$C$21)</f>
        <v>-18</v>
      </c>
      <c r="AA20" s="14" t="s">
        <v>35</v>
      </c>
      <c r="AB20" s="73"/>
      <c r="AC20" s="38"/>
      <c r="AD20" s="38" t="str">
        <f>IF(ISNA(VLOOKUP(D20,'[1]Liste en forme Garçons'!$C:$C,1,FALSE)),"","*")</f>
        <v>*</v>
      </c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39" customFormat="1" x14ac:dyDescent="0.35">
      <c r="A21" s="24">
        <v>15</v>
      </c>
      <c r="B21" s="25" t="s">
        <v>548</v>
      </c>
      <c r="C21" s="25" t="s">
        <v>549</v>
      </c>
      <c r="D21" s="40" t="s">
        <v>550</v>
      </c>
      <c r="E21" s="27" t="s">
        <v>51</v>
      </c>
      <c r="F21" s="28">
        <v>1006</v>
      </c>
      <c r="G21" s="29">
        <v>36543</v>
      </c>
      <c r="H21" s="30" t="str">
        <f>IF(E21="","",IF(COUNTIF([1]Paramètres!$H:$H,E21)=1,IF([1]Paramètres!$E$3=[1]Paramètres!$A$23,"Belfort/Montbéliard",IF([1]Paramètres!$E$3=[1]Paramètres!$A$24,"Doubs","Franche-Comté")),IF(COUNTIF([1]Paramètres!$I:$I,E21)=1,IF([1]Paramètres!$E$3=[1]Paramètres!$A$23,"Belfort/Montbéliard",IF([1]Paramètres!$E$3=[1]Paramètres!$A$24,"Belfort","Franche-Comté")),IF(COUNTIF([1]Paramètres!$J:$J,E21)=1,IF([1]Paramètres!$E$3=[1]Paramètres!$A$25,"Franche-Comté","Haute-Saône"),IF(COUNTIF([1]Paramètres!$K:$K,E21)=1,IF([1]Paramètres!$E$3=[1]Paramètres!$A$25,"Franche-Comté","Jura"),IF(COUNTIF([1]Paramètres!$G:$G,E21)=1,IF([1]Paramètres!$E$3=[1]Paramètres!$A$23,"Besançon",IF([1]Paramètres!$E$3=[1]Paramètres!$A$24,"Doubs","Franche-Comté")),"*** INCONNU ***"))))))</f>
        <v>Doubs</v>
      </c>
      <c r="I21" s="31">
        <f>LOOKUP(YEAR(G21)-[1]Paramètres!$E$1,[1]Paramètres!$A$1:$A$20)</f>
        <v>-17</v>
      </c>
      <c r="J21" s="31" t="str">
        <f>LOOKUP(I21,[1]Paramètres!$A$1:$B$20)</f>
        <v>J2</v>
      </c>
      <c r="K21" s="31">
        <f t="shared" si="0"/>
        <v>10</v>
      </c>
      <c r="L21" s="14" t="s">
        <v>147</v>
      </c>
      <c r="M21" s="14">
        <v>0</v>
      </c>
      <c r="N21" s="32">
        <v>0</v>
      </c>
      <c r="O21" s="32" t="s">
        <v>192</v>
      </c>
      <c r="P21" s="33" t="str">
        <f t="shared" si="1"/>
        <v>4D</v>
      </c>
      <c r="Q21" s="34">
        <f t="shared" si="2"/>
        <v>30000000000</v>
      </c>
      <c r="R21" s="34">
        <f t="shared" si="2"/>
        <v>0</v>
      </c>
      <c r="S21" s="34">
        <f t="shared" si="2"/>
        <v>0</v>
      </c>
      <c r="T21" s="34">
        <f t="shared" si="2"/>
        <v>10000000000</v>
      </c>
      <c r="U21" s="34">
        <f t="shared" si="3"/>
        <v>40000000000</v>
      </c>
      <c r="V21" s="35" t="str">
        <f t="shared" si="4"/>
        <v>4D</v>
      </c>
      <c r="W21" s="36">
        <f t="shared" si="5"/>
        <v>0</v>
      </c>
      <c r="X21" s="35" t="str">
        <f t="shared" si="6"/>
        <v>4D</v>
      </c>
      <c r="Y21" s="36">
        <f t="shared" si="7"/>
        <v>0</v>
      </c>
      <c r="Z21" s="31" t="str">
        <f ca="1">LOOKUP(I21,[1]Paramètres!$A$1:$A$20,[1]Paramètres!$C$1:$C$21)</f>
        <v>-18</v>
      </c>
      <c r="AA21" s="14" t="s">
        <v>35</v>
      </c>
      <c r="AB21" s="73"/>
      <c r="AC21" s="38"/>
      <c r="AD21" s="38" t="str">
        <f>IF(ISNA(VLOOKUP(D21,'[1]Liste en forme Garçons'!$C:$C,1,FALSE)),"","*")</f>
        <v>*</v>
      </c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39" customFormat="1" x14ac:dyDescent="0.35">
      <c r="A22" s="24">
        <v>16</v>
      </c>
      <c r="B22" s="25" t="s">
        <v>48</v>
      </c>
      <c r="C22" s="25" t="s">
        <v>551</v>
      </c>
      <c r="D22" s="40" t="s">
        <v>552</v>
      </c>
      <c r="E22" s="27" t="s">
        <v>93</v>
      </c>
      <c r="F22" s="28">
        <v>948</v>
      </c>
      <c r="G22" s="29">
        <v>36552</v>
      </c>
      <c r="H22" s="30" t="str">
        <f>IF(E22="","",IF(COUNTIF([1]Paramètres!$H:$H,E22)=1,IF([1]Paramètres!$E$3=[1]Paramètres!$A$23,"Belfort/Montbéliard",IF([1]Paramètres!$E$3=[1]Paramètres!$A$24,"Doubs","Franche-Comté")),IF(COUNTIF([1]Paramètres!$I:$I,E22)=1,IF([1]Paramètres!$E$3=[1]Paramètres!$A$23,"Belfort/Montbéliard",IF([1]Paramètres!$E$3=[1]Paramètres!$A$24,"Belfort","Franche-Comté")),IF(COUNTIF([1]Paramètres!$J:$J,E22)=1,IF([1]Paramètres!$E$3=[1]Paramètres!$A$25,"Franche-Comté","Haute-Saône"),IF(COUNTIF([1]Paramètres!$K:$K,E22)=1,IF([1]Paramètres!$E$3=[1]Paramètres!$A$25,"Franche-Comté","Jura"),IF(COUNTIF([1]Paramètres!$G:$G,E22)=1,IF([1]Paramètres!$E$3=[1]Paramètres!$A$23,"Besançon",IF([1]Paramètres!$E$3=[1]Paramètres!$A$24,"Doubs","Franche-Comté")),"*** INCONNU ***"))))))</f>
        <v>Doubs</v>
      </c>
      <c r="I22" s="31">
        <f>LOOKUP(YEAR(G22)-[1]Paramètres!$E$1,[1]Paramètres!$A$1:$A$20)</f>
        <v>-17</v>
      </c>
      <c r="J22" s="31" t="str">
        <f>LOOKUP(I22,[1]Paramètres!$A$1:$B$20)</f>
        <v>J2</v>
      </c>
      <c r="K22" s="31">
        <f t="shared" si="0"/>
        <v>9</v>
      </c>
      <c r="L22" s="32" t="s">
        <v>227</v>
      </c>
      <c r="M22" s="32" t="s">
        <v>227</v>
      </c>
      <c r="N22" s="32" t="s">
        <v>227</v>
      </c>
      <c r="O22" s="32" t="s">
        <v>186</v>
      </c>
      <c r="P22" s="33" t="str">
        <f t="shared" si="1"/>
        <v>3D5E</v>
      </c>
      <c r="Q22" s="34">
        <f t="shared" si="2"/>
        <v>8000000000</v>
      </c>
      <c r="R22" s="34">
        <f t="shared" si="2"/>
        <v>8000000000</v>
      </c>
      <c r="S22" s="34">
        <f t="shared" si="2"/>
        <v>8000000000</v>
      </c>
      <c r="T22" s="34">
        <f t="shared" si="2"/>
        <v>6500000000</v>
      </c>
      <c r="U22" s="34">
        <f t="shared" si="3"/>
        <v>30500000000</v>
      </c>
      <c r="V22" s="35" t="str">
        <f t="shared" si="4"/>
        <v>3D</v>
      </c>
      <c r="W22" s="36">
        <f t="shared" si="5"/>
        <v>500000000</v>
      </c>
      <c r="X22" s="35" t="str">
        <f t="shared" si="6"/>
        <v>3D5E</v>
      </c>
      <c r="Y22" s="36">
        <f t="shared" si="7"/>
        <v>0</v>
      </c>
      <c r="Z22" s="31" t="str">
        <f ca="1">LOOKUP(I22,[1]Paramètres!$A$1:$A$20,[1]Paramètres!$C$1:$C$21)</f>
        <v>-18</v>
      </c>
      <c r="AA22" s="14" t="s">
        <v>35</v>
      </c>
      <c r="AB22" s="49"/>
      <c r="AC22" s="38"/>
      <c r="AD22" s="38" t="str">
        <f>IF(ISNA(VLOOKUP(D22,'[1]Liste en forme Garçons'!$C:$C,1,FALSE)),"","*")</f>
        <v>*</v>
      </c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4" spans="1:46" s="39" customFormat="1" x14ac:dyDescent="0.35">
      <c r="A24" s="50">
        <v>17</v>
      </c>
      <c r="B24" s="25" t="s">
        <v>400</v>
      </c>
      <c r="C24" s="25" t="s">
        <v>553</v>
      </c>
      <c r="D24" s="26" t="s">
        <v>554</v>
      </c>
      <c r="E24" s="27" t="s">
        <v>29</v>
      </c>
      <c r="F24" s="28">
        <v>895</v>
      </c>
      <c r="G24" s="29">
        <v>36473</v>
      </c>
      <c r="H24" s="30" t="str">
        <f>IF(E24="","",IF(COUNTIF([1]Paramètres!$H:$H,E24)=1,IF([1]Paramètres!$E$3=[1]Paramètres!$A$23,"Belfort/Montbéliard",IF([1]Paramètres!$E$3=[1]Paramètres!$A$24,"Doubs","Franche-Comté")),IF(COUNTIF([1]Paramètres!$I:$I,E24)=1,IF([1]Paramètres!$E$3=[1]Paramètres!$A$23,"Belfort/Montbéliard",IF([1]Paramètres!$E$3=[1]Paramètres!$A$24,"Belfort","Franche-Comté")),IF(COUNTIF([1]Paramètres!$J:$J,E24)=1,IF([1]Paramètres!$E$3=[1]Paramètres!$A$25,"Franche-Comté","Haute-Saône"),IF(COUNTIF([1]Paramètres!$K:$K,E24)=1,IF([1]Paramètres!$E$3=[1]Paramètres!$A$25,"Franche-Comté","Jura"),IF(COUNTIF([1]Paramètres!$G:$G,E24)=1,IF([1]Paramètres!$E$3=[1]Paramètres!$A$23,"Besançon",IF([1]Paramètres!$E$3=[1]Paramètres!$A$24,"Doubs","Franche-Comté")),"*** INCONNU ***"))))))</f>
        <v>Doubs</v>
      </c>
      <c r="I24" s="31">
        <f>LOOKUP(YEAR(G24)-[1]Paramètres!$E$1,[1]Paramètres!$A$1:$A$20)</f>
        <v>-18</v>
      </c>
      <c r="J24" s="31" t="str">
        <f>LOOKUP(I24,[1]Paramètres!$A$1:$B$20)</f>
        <v>J3</v>
      </c>
      <c r="K24" s="31">
        <f t="shared" ref="K24:K45" si="8">INT(F24/100)</f>
        <v>8</v>
      </c>
      <c r="L24" s="32" t="s">
        <v>338</v>
      </c>
      <c r="M24" s="32" t="s">
        <v>281</v>
      </c>
      <c r="N24" s="32" t="s">
        <v>186</v>
      </c>
      <c r="O24" s="32" t="s">
        <v>192</v>
      </c>
      <c r="P24" s="33" t="str">
        <f t="shared" ref="P24:P45" si="9">IF(Y24&gt;0,CONCATENATE(X24,INT(Y24/POWER(10,INT(LOG10(Y24)/2)*2)),CHAR(73-INT(LOG10(Y24)/2))),X24)</f>
        <v>2D22E</v>
      </c>
      <c r="Q24" s="34">
        <f t="shared" ref="Q24:T45" si="10">POWER(10,(73-CODE(IF(OR(L24=0,L24="",L24="Ni"),"Z",RIGHT(UPPER(L24)))))*2)*IF(OR(L24=0,L24="",L24="Ni"),0,VALUE(LEFT(L24,LEN(L24)-1)))</f>
        <v>2200000000</v>
      </c>
      <c r="R24" s="34">
        <f t="shared" si="10"/>
        <v>3500000000</v>
      </c>
      <c r="S24" s="34">
        <f t="shared" si="10"/>
        <v>6500000000</v>
      </c>
      <c r="T24" s="34">
        <f t="shared" si="10"/>
        <v>10000000000</v>
      </c>
      <c r="U24" s="34">
        <f t="shared" ref="U24:U45" si="11">Q24+R24+S24+T24</f>
        <v>22200000000</v>
      </c>
      <c r="V24" s="35" t="str">
        <f t="shared" ref="V24:V45" si="12">IF(U24&gt;0,CONCATENATE(INT(U24/POWER(10,INT(MIN(LOG10(U24),16)/2)*2)),CHAR(73-INT(MIN(LOG10(U24),16)/2))),"0")</f>
        <v>2D</v>
      </c>
      <c r="W24" s="36">
        <f t="shared" ref="W24:W45" si="13">IF(U24&gt;0,U24-INT(U24/POWER(10,INT(MIN(LOG10(U24),16)/2)*2))*POWER(10,INT(MIN(LOG10(U24),16)/2)*2),0)</f>
        <v>2200000000</v>
      </c>
      <c r="X24" s="35" t="str">
        <f t="shared" ref="X24:X45" si="14">IF(W24&gt;0,CONCATENATE(V24,INT(W24/POWER(10,INT(LOG10(W24)/2)*2)),CHAR(73-INT(LOG10(W24)/2))),V24)</f>
        <v>2D22E</v>
      </c>
      <c r="Y24" s="36">
        <f t="shared" ref="Y24:Y45" si="15">IF(W24&gt;0,W24-INT(W24/POWER(10,INT(LOG10(W24)/2)*2))*POWER(10,INT(LOG10(W24)/2)*2),0)</f>
        <v>0</v>
      </c>
      <c r="Z24" s="31" t="str">
        <f ca="1">LOOKUP(I24,[1]Paramètres!$A$1:$A$20,[1]Paramètres!$C$1:$C$21)</f>
        <v>-18</v>
      </c>
      <c r="AA24" s="14" t="s">
        <v>35</v>
      </c>
      <c r="AB24" s="51"/>
      <c r="AC24" s="38"/>
      <c r="AD24" s="38" t="str">
        <f>IF(ISNA(VLOOKUP(D24,'[1]Liste en forme Garçons'!$C:$C,1,FALSE)),"","*")</f>
        <v>*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s="39" customFormat="1" x14ac:dyDescent="0.35">
      <c r="A25" s="50">
        <v>18</v>
      </c>
      <c r="B25" s="25" t="s">
        <v>555</v>
      </c>
      <c r="C25" s="25" t="s">
        <v>556</v>
      </c>
      <c r="D25" s="26" t="s">
        <v>557</v>
      </c>
      <c r="E25" s="27" t="s">
        <v>29</v>
      </c>
      <c r="F25" s="28">
        <v>778</v>
      </c>
      <c r="G25" s="29">
        <v>37164</v>
      </c>
      <c r="H25" s="30" t="str">
        <f>IF(E25="","",IF(COUNTIF([1]Paramètres!$H:$H,E25)=1,IF([1]Paramètres!$E$3=[1]Paramètres!$A$23,"Belfort/Montbéliard",IF([1]Paramètres!$E$3=[1]Paramètres!$A$24,"Doubs","Franche-Comté")),IF(COUNTIF([1]Paramètres!$I:$I,E25)=1,IF([1]Paramètres!$E$3=[1]Paramètres!$A$23,"Belfort/Montbéliard",IF([1]Paramètres!$E$3=[1]Paramètres!$A$24,"Belfort","Franche-Comté")),IF(COUNTIF([1]Paramètres!$J:$J,E25)=1,IF([1]Paramètres!$E$3=[1]Paramètres!$A$25,"Franche-Comté","Haute-Saône"),IF(COUNTIF([1]Paramètres!$K:$K,E25)=1,IF([1]Paramètres!$E$3=[1]Paramètres!$A$25,"Franche-Comté","Jura"),IF(COUNTIF([1]Paramètres!$G:$G,E25)=1,IF([1]Paramètres!$E$3=[1]Paramètres!$A$23,"Besançon",IF([1]Paramètres!$E$3=[1]Paramètres!$A$24,"Doubs","Franche-Comté")),"*** INCONNU ***"))))))</f>
        <v>Doubs</v>
      </c>
      <c r="I25" s="31">
        <f>LOOKUP(YEAR(G25)-[1]Paramètres!$E$1,[1]Paramètres!$A$1:$A$20)</f>
        <v>-16</v>
      </c>
      <c r="J25" s="31" t="str">
        <f>LOOKUP(I25,[1]Paramètres!$A$1:$B$20)</f>
        <v>J1</v>
      </c>
      <c r="K25" s="31">
        <f t="shared" si="8"/>
        <v>7</v>
      </c>
      <c r="L25" s="14" t="s">
        <v>267</v>
      </c>
      <c r="M25" s="14" t="s">
        <v>245</v>
      </c>
      <c r="N25" s="14" t="s">
        <v>267</v>
      </c>
      <c r="O25" s="14" t="s">
        <v>227</v>
      </c>
      <c r="P25" s="33" t="str">
        <f t="shared" si="9"/>
        <v>2D10E</v>
      </c>
      <c r="Q25" s="34">
        <f t="shared" si="10"/>
        <v>5000000000</v>
      </c>
      <c r="R25" s="34">
        <f t="shared" si="10"/>
        <v>3000000000</v>
      </c>
      <c r="S25" s="34">
        <f t="shared" si="10"/>
        <v>5000000000</v>
      </c>
      <c r="T25" s="34">
        <f t="shared" si="10"/>
        <v>8000000000</v>
      </c>
      <c r="U25" s="34">
        <f t="shared" si="11"/>
        <v>21000000000</v>
      </c>
      <c r="V25" s="35" t="str">
        <f t="shared" si="12"/>
        <v>2D</v>
      </c>
      <c r="W25" s="36">
        <f t="shared" si="13"/>
        <v>1000000000</v>
      </c>
      <c r="X25" s="35" t="str">
        <f t="shared" si="14"/>
        <v>2D10E</v>
      </c>
      <c r="Y25" s="36">
        <f t="shared" si="15"/>
        <v>0</v>
      </c>
      <c r="Z25" s="31" t="str">
        <f ca="1">LOOKUP(I25,[1]Paramètres!$A$1:$A$20,[1]Paramètres!$C$1:$C$21)</f>
        <v>-18</v>
      </c>
      <c r="AA25" s="14" t="s">
        <v>35</v>
      </c>
      <c r="AB25" s="73"/>
      <c r="AC25" s="38"/>
      <c r="AD25" s="38" t="str">
        <f>IF(ISNA(VLOOKUP(D25,'[1]Liste en forme Garçons'!$C:$C,1,FALSE)),"","*")</f>
        <v>*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39" customFormat="1" x14ac:dyDescent="0.35">
      <c r="A26" s="50">
        <v>19</v>
      </c>
      <c r="B26" s="25" t="s">
        <v>387</v>
      </c>
      <c r="C26" s="25" t="s">
        <v>558</v>
      </c>
      <c r="D26" s="40" t="s">
        <v>559</v>
      </c>
      <c r="E26" s="27" t="s">
        <v>225</v>
      </c>
      <c r="F26" s="41">
        <v>871</v>
      </c>
      <c r="G26" s="29">
        <v>36216</v>
      </c>
      <c r="H26" s="30" t="str">
        <f>IF(E26="","",IF(COUNTIF([1]Paramètres!$H:$H,E26)=1,IF([1]Paramètres!$E$3=[1]Paramètres!$A$23,"Belfort/Montbéliard",IF([1]Paramètres!$E$3=[1]Paramètres!$A$24,"Doubs","Franche-Comté")),IF(COUNTIF([1]Paramètres!$I:$I,E26)=1,IF([1]Paramètres!$E$3=[1]Paramètres!$A$23,"Belfort/Montbéliard",IF([1]Paramètres!$E$3=[1]Paramètres!$A$24,"Belfort","Franche-Comté")),IF(COUNTIF([1]Paramètres!$J:$J,E26)=1,IF([1]Paramètres!$E$3=[1]Paramètres!$A$25,"Franche-Comté","Haute-Saône"),IF(COUNTIF([1]Paramètres!$K:$K,E26)=1,IF([1]Paramètres!$E$3=[1]Paramètres!$A$25,"Franche-Comté","Jura"),IF(COUNTIF([1]Paramètres!$G:$G,E26)=1,IF([1]Paramètres!$E$3=[1]Paramètres!$A$23,"Besançon",IF([1]Paramètres!$E$3=[1]Paramètres!$A$24,"Doubs","Franche-Comté")),"*** INCONNU ***"))))))</f>
        <v>Doubs</v>
      </c>
      <c r="I26" s="31">
        <f>LOOKUP(YEAR(G26)-[1]Paramètres!$E$1,[1]Paramètres!$A$1:$A$20)</f>
        <v>-18</v>
      </c>
      <c r="J26" s="31" t="str">
        <f>LOOKUP(I26,[1]Paramètres!$A$1:$B$20)</f>
        <v>J3</v>
      </c>
      <c r="K26" s="31">
        <f t="shared" si="8"/>
        <v>8</v>
      </c>
      <c r="L26" s="32" t="s">
        <v>281</v>
      </c>
      <c r="M26" s="32" t="s">
        <v>186</v>
      </c>
      <c r="N26" s="32" t="s">
        <v>226</v>
      </c>
      <c r="O26" s="32" t="s">
        <v>186</v>
      </c>
      <c r="P26" s="33" t="str">
        <f t="shared" si="9"/>
        <v>2D5E</v>
      </c>
      <c r="Q26" s="34">
        <f t="shared" si="10"/>
        <v>3500000000</v>
      </c>
      <c r="R26" s="34">
        <f t="shared" si="10"/>
        <v>6500000000</v>
      </c>
      <c r="S26" s="34">
        <f t="shared" si="10"/>
        <v>4000000000</v>
      </c>
      <c r="T26" s="34">
        <f t="shared" si="10"/>
        <v>6500000000</v>
      </c>
      <c r="U26" s="34">
        <f t="shared" si="11"/>
        <v>20500000000</v>
      </c>
      <c r="V26" s="35" t="str">
        <f t="shared" si="12"/>
        <v>2D</v>
      </c>
      <c r="W26" s="36">
        <f t="shared" si="13"/>
        <v>500000000</v>
      </c>
      <c r="X26" s="35" t="str">
        <f t="shared" si="14"/>
        <v>2D5E</v>
      </c>
      <c r="Y26" s="36">
        <f t="shared" si="15"/>
        <v>0</v>
      </c>
      <c r="Z26" s="31" t="str">
        <f ca="1">LOOKUP(I26,[1]Paramètres!$A$1:$A$20,[1]Paramètres!$C$1:$C$21)</f>
        <v>-18</v>
      </c>
      <c r="AA26" s="14" t="s">
        <v>35</v>
      </c>
      <c r="AB26" s="73"/>
      <c r="AC26" s="3"/>
      <c r="AD26" s="38" t="str">
        <f>IF(ISNA(VLOOKUP(D26,'[1]Liste en forme Garçons'!$C:$C,1,FALSE)),"","*")</f>
        <v>*</v>
      </c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s="43" customFormat="1" x14ac:dyDescent="0.35">
      <c r="A27" s="50">
        <v>20</v>
      </c>
      <c r="B27" s="25" t="s">
        <v>560</v>
      </c>
      <c r="C27" s="25" t="s">
        <v>561</v>
      </c>
      <c r="D27" s="26" t="s">
        <v>562</v>
      </c>
      <c r="E27" s="27" t="s">
        <v>206</v>
      </c>
      <c r="F27" s="28">
        <v>704</v>
      </c>
      <c r="G27" s="29">
        <v>36259</v>
      </c>
      <c r="H27" s="30" t="str">
        <f>IF(E27="","",IF(COUNTIF([1]Paramètres!$H:$H,E27)=1,IF([1]Paramètres!$E$3=[1]Paramètres!$A$23,"Belfort/Montbéliard",IF([1]Paramètres!$E$3=[1]Paramètres!$A$24,"Doubs","Franche-Comté")),IF(COUNTIF([1]Paramètres!$I:$I,E27)=1,IF([1]Paramètres!$E$3=[1]Paramètres!$A$23,"Belfort/Montbéliard",IF([1]Paramètres!$E$3=[1]Paramètres!$A$24,"Belfort","Franche-Comté")),IF(COUNTIF([1]Paramètres!$J:$J,E27)=1,IF([1]Paramètres!$E$3=[1]Paramètres!$A$25,"Franche-Comté","Haute-Saône"),IF(COUNTIF([1]Paramètres!$K:$K,E27)=1,IF([1]Paramètres!$E$3=[1]Paramètres!$A$25,"Franche-Comté","Jura"),IF(COUNTIF([1]Paramètres!$G:$G,E27)=1,IF([1]Paramètres!$E$3=[1]Paramètres!$A$23,"Besançon",IF([1]Paramètres!$E$3=[1]Paramètres!$A$24,"Doubs","Franche-Comté")),"*** INCONNU ***"))))))</f>
        <v>Doubs</v>
      </c>
      <c r="I27" s="31">
        <f>LOOKUP(YEAR(G27)-[1]Paramètres!$E$1,[1]Paramètres!$A$1:$A$20)</f>
        <v>-18</v>
      </c>
      <c r="J27" s="31" t="str">
        <f>LOOKUP(I27,[1]Paramètres!$A$1:$B$20)</f>
        <v>J3</v>
      </c>
      <c r="K27" s="31">
        <f t="shared" si="8"/>
        <v>7</v>
      </c>
      <c r="L27" s="32" t="s">
        <v>298</v>
      </c>
      <c r="M27" s="32" t="s">
        <v>267</v>
      </c>
      <c r="N27" s="32" t="s">
        <v>245</v>
      </c>
      <c r="O27" s="32" t="s">
        <v>281</v>
      </c>
      <c r="P27" s="33" t="str">
        <f t="shared" si="9"/>
        <v>1D25E</v>
      </c>
      <c r="Q27" s="34">
        <f t="shared" si="10"/>
        <v>1000000000</v>
      </c>
      <c r="R27" s="34">
        <f t="shared" si="10"/>
        <v>5000000000</v>
      </c>
      <c r="S27" s="34">
        <f t="shared" si="10"/>
        <v>3000000000</v>
      </c>
      <c r="T27" s="34">
        <f t="shared" si="10"/>
        <v>3500000000</v>
      </c>
      <c r="U27" s="34">
        <f t="shared" si="11"/>
        <v>12500000000</v>
      </c>
      <c r="V27" s="35" t="str">
        <f t="shared" si="12"/>
        <v>1D</v>
      </c>
      <c r="W27" s="36">
        <f t="shared" si="13"/>
        <v>2500000000</v>
      </c>
      <c r="X27" s="35" t="str">
        <f t="shared" si="14"/>
        <v>1D25E</v>
      </c>
      <c r="Y27" s="36">
        <f t="shared" si="15"/>
        <v>0</v>
      </c>
      <c r="Z27" s="31" t="str">
        <f ca="1">LOOKUP(I27,[1]Paramètres!$A$1:$A$20,[1]Paramètres!$C$1:$C$21)</f>
        <v>-18</v>
      </c>
      <c r="AA27" s="14" t="s">
        <v>35</v>
      </c>
      <c r="AB27" s="73"/>
      <c r="AC27" s="38"/>
      <c r="AD27" s="38" t="str">
        <f>IF(ISNA(VLOOKUP(D27,'[1]Liste en forme Garçons'!$C:$C,1,FALSE)),"","*")</f>
        <v>*</v>
      </c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s="39" customFormat="1" x14ac:dyDescent="0.35">
      <c r="A28" s="50">
        <v>21</v>
      </c>
      <c r="B28" s="25" t="s">
        <v>563</v>
      </c>
      <c r="C28" s="25" t="s">
        <v>558</v>
      </c>
      <c r="D28" s="40" t="s">
        <v>564</v>
      </c>
      <c r="E28" s="27" t="s">
        <v>225</v>
      </c>
      <c r="F28" s="41">
        <v>801</v>
      </c>
      <c r="G28" s="29">
        <v>36216</v>
      </c>
      <c r="H28" s="30" t="str">
        <f>IF(E28="","",IF(COUNTIF([1]Paramètres!$H:$H,E28)=1,IF([1]Paramètres!$E$3=[1]Paramètres!$A$23,"Belfort/Montbéliard",IF([1]Paramètres!$E$3=[1]Paramètres!$A$24,"Doubs","Franche-Comté")),IF(COUNTIF([1]Paramètres!$I:$I,E28)=1,IF([1]Paramètres!$E$3=[1]Paramètres!$A$23,"Belfort/Montbéliard",IF([1]Paramètres!$E$3=[1]Paramètres!$A$24,"Belfort","Franche-Comté")),IF(COUNTIF([1]Paramètres!$J:$J,E28)=1,IF([1]Paramètres!$E$3=[1]Paramètres!$A$25,"Franche-Comté","Haute-Saône"),IF(COUNTIF([1]Paramètres!$K:$K,E28)=1,IF([1]Paramètres!$E$3=[1]Paramètres!$A$25,"Franche-Comté","Jura"),IF(COUNTIF([1]Paramètres!$G:$G,E28)=1,IF([1]Paramètres!$E$3=[1]Paramètres!$A$23,"Besançon",IF([1]Paramètres!$E$3=[1]Paramètres!$A$24,"Doubs","Franche-Comté")),"*** INCONNU ***"))))))</f>
        <v>Doubs</v>
      </c>
      <c r="I28" s="31">
        <f>LOOKUP(YEAR(G28)-[1]Paramètres!$E$1,[1]Paramètres!$A$1:$A$20)</f>
        <v>-18</v>
      </c>
      <c r="J28" s="31" t="str">
        <f>LOOKUP(I28,[1]Paramètres!$A$1:$B$20)</f>
        <v>J3</v>
      </c>
      <c r="K28" s="31">
        <f t="shared" si="8"/>
        <v>8</v>
      </c>
      <c r="L28" s="32" t="s">
        <v>245</v>
      </c>
      <c r="M28" s="32" t="s">
        <v>546</v>
      </c>
      <c r="N28" s="32" t="s">
        <v>281</v>
      </c>
      <c r="O28" s="32" t="s">
        <v>226</v>
      </c>
      <c r="P28" s="33" t="str">
        <f t="shared" si="9"/>
        <v>1D24E</v>
      </c>
      <c r="Q28" s="34">
        <f t="shared" si="10"/>
        <v>3000000000</v>
      </c>
      <c r="R28" s="34">
        <f t="shared" si="10"/>
        <v>1900000000</v>
      </c>
      <c r="S28" s="34">
        <f t="shared" si="10"/>
        <v>3500000000</v>
      </c>
      <c r="T28" s="34">
        <f t="shared" si="10"/>
        <v>4000000000</v>
      </c>
      <c r="U28" s="34">
        <f t="shared" si="11"/>
        <v>12400000000</v>
      </c>
      <c r="V28" s="35" t="str">
        <f t="shared" si="12"/>
        <v>1D</v>
      </c>
      <c r="W28" s="36">
        <f t="shared" si="13"/>
        <v>2400000000</v>
      </c>
      <c r="X28" s="35" t="str">
        <f t="shared" si="14"/>
        <v>1D24E</v>
      </c>
      <c r="Y28" s="36">
        <f t="shared" si="15"/>
        <v>0</v>
      </c>
      <c r="Z28" s="31" t="str">
        <f ca="1">LOOKUP(I28,[1]Paramètres!$A$1:$A$20,[1]Paramètres!$C$1:$C$21)</f>
        <v>-18</v>
      </c>
      <c r="AA28" s="14" t="s">
        <v>35</v>
      </c>
      <c r="AB28" s="73"/>
      <c r="AC28" s="38"/>
      <c r="AD28" s="38" t="str">
        <f>IF(ISNA(VLOOKUP(D28,'[1]Liste en forme Garçons'!$C:$C,1,FALSE)),"","*")</f>
        <v>*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s="39" customFormat="1" x14ac:dyDescent="0.35">
      <c r="A29" s="50">
        <v>22</v>
      </c>
      <c r="B29" s="25" t="s">
        <v>565</v>
      </c>
      <c r="C29" s="25" t="s">
        <v>482</v>
      </c>
      <c r="D29" s="26" t="s">
        <v>566</v>
      </c>
      <c r="E29" s="44" t="s">
        <v>128</v>
      </c>
      <c r="F29" s="28">
        <v>684</v>
      </c>
      <c r="G29" s="29">
        <v>36812</v>
      </c>
      <c r="H29" s="30" t="str">
        <f>IF(E29="","",IF(COUNTIF([1]Paramètres!$H:$H,E29)=1,IF([1]Paramètres!$E$3=[1]Paramètres!$A$23,"Belfort/Montbéliard",IF([1]Paramètres!$E$3=[1]Paramètres!$A$24,"Doubs","Franche-Comté")),IF(COUNTIF([1]Paramètres!$I:$I,E29)=1,IF([1]Paramètres!$E$3=[1]Paramètres!$A$23,"Belfort/Montbéliard",IF([1]Paramètres!$E$3=[1]Paramètres!$A$24,"Belfort","Franche-Comté")),IF(COUNTIF([1]Paramètres!$J:$J,E29)=1,IF([1]Paramètres!$E$3=[1]Paramètres!$A$25,"Franche-Comté","Haute-Saône"),IF(COUNTIF([1]Paramètres!$K:$K,E29)=1,IF([1]Paramètres!$E$3=[1]Paramètres!$A$25,"Franche-Comté","Jura"),IF(COUNTIF([1]Paramètres!$G:$G,E29)=1,IF([1]Paramètres!$E$3=[1]Paramètres!$A$23,"Besançon",IF([1]Paramètres!$E$3=[1]Paramètres!$A$24,"Doubs","Franche-Comté")),"*** INCONNU ***"))))))</f>
        <v>Doubs</v>
      </c>
      <c r="I29" s="31">
        <f>LOOKUP(YEAR(G29)-[1]Paramètres!$E$1,[1]Paramètres!$A$1:$A$20)</f>
        <v>-17</v>
      </c>
      <c r="J29" s="31" t="str">
        <f>LOOKUP(I29,[1]Paramètres!$A$1:$B$20)</f>
        <v>J2</v>
      </c>
      <c r="K29" s="31">
        <f t="shared" si="8"/>
        <v>6</v>
      </c>
      <c r="L29" s="14" t="s">
        <v>547</v>
      </c>
      <c r="M29" s="32" t="s">
        <v>267</v>
      </c>
      <c r="N29" s="32" t="s">
        <v>338</v>
      </c>
      <c r="O29" s="14" t="s">
        <v>281</v>
      </c>
      <c r="P29" s="33" t="str">
        <f t="shared" si="9"/>
        <v>1D24E</v>
      </c>
      <c r="Q29" s="34">
        <f t="shared" si="10"/>
        <v>1700000000</v>
      </c>
      <c r="R29" s="34">
        <f t="shared" si="10"/>
        <v>5000000000</v>
      </c>
      <c r="S29" s="34">
        <f t="shared" si="10"/>
        <v>2200000000</v>
      </c>
      <c r="T29" s="34">
        <f t="shared" si="10"/>
        <v>3500000000</v>
      </c>
      <c r="U29" s="34">
        <f t="shared" si="11"/>
        <v>12400000000</v>
      </c>
      <c r="V29" s="35" t="str">
        <f t="shared" si="12"/>
        <v>1D</v>
      </c>
      <c r="W29" s="36">
        <f t="shared" si="13"/>
        <v>2400000000</v>
      </c>
      <c r="X29" s="35" t="str">
        <f t="shared" si="14"/>
        <v>1D24E</v>
      </c>
      <c r="Y29" s="36">
        <f t="shared" si="15"/>
        <v>0</v>
      </c>
      <c r="Z29" s="31" t="str">
        <f ca="1">LOOKUP(I29,[1]Paramètres!$A$1:$A$20,[1]Paramètres!$C$1:$C$21)</f>
        <v>-18</v>
      </c>
      <c r="AA29" s="14" t="s">
        <v>35</v>
      </c>
      <c r="AB29" s="73"/>
      <c r="AC29" s="38"/>
      <c r="AD29" s="38" t="str">
        <f>IF(ISNA(VLOOKUP(D29,'[1]Liste en forme Garçons'!$C:$C,1,FALSE)),"","*")</f>
        <v>*</v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s="48" customFormat="1" x14ac:dyDescent="0.35">
      <c r="A30" s="50">
        <v>23</v>
      </c>
      <c r="B30" s="25" t="s">
        <v>112</v>
      </c>
      <c r="C30" s="25" t="s">
        <v>567</v>
      </c>
      <c r="D30" s="40" t="s">
        <v>568</v>
      </c>
      <c r="E30" s="27" t="s">
        <v>108</v>
      </c>
      <c r="F30" s="41">
        <v>838</v>
      </c>
      <c r="G30" s="29">
        <v>36792</v>
      </c>
      <c r="H30" s="30" t="str">
        <f>IF(E30="","",IF(COUNTIF([1]Paramètres!$H:$H,E30)=1,IF([1]Paramètres!$E$3=[1]Paramètres!$A$23,"Belfort/Montbéliard",IF([1]Paramètres!$E$3=[1]Paramètres!$A$24,"Doubs","Franche-Comté")),IF(COUNTIF([1]Paramètres!$I:$I,E30)=1,IF([1]Paramètres!$E$3=[1]Paramètres!$A$23,"Belfort/Montbéliard",IF([1]Paramètres!$E$3=[1]Paramètres!$A$24,"Belfort","Franche-Comté")),IF(COUNTIF([1]Paramètres!$J:$J,E30)=1,IF([1]Paramètres!$E$3=[1]Paramètres!$A$25,"Franche-Comté","Haute-Saône"),IF(COUNTIF([1]Paramètres!$K:$K,E30)=1,IF([1]Paramètres!$E$3=[1]Paramètres!$A$25,"Franche-Comté","Jura"),IF(COUNTIF([1]Paramètres!$G:$G,E30)=1,IF([1]Paramètres!$E$3=[1]Paramètres!$A$23,"Besançon",IF([1]Paramètres!$E$3=[1]Paramètres!$A$24,"Doubs","Franche-Comté")),"*** INCONNU ***"))))))</f>
        <v>Doubs</v>
      </c>
      <c r="I30" s="31">
        <f>LOOKUP(YEAR(G30)-[1]Paramètres!$E$1,[1]Paramètres!$A$1:$A$20)</f>
        <v>-17</v>
      </c>
      <c r="J30" s="31" t="str">
        <f>LOOKUP(I30,[1]Paramètres!$A$1:$B$20)</f>
        <v>J2</v>
      </c>
      <c r="K30" s="31">
        <f t="shared" si="8"/>
        <v>8</v>
      </c>
      <c r="L30" s="32" t="s">
        <v>226</v>
      </c>
      <c r="M30" s="32" t="s">
        <v>292</v>
      </c>
      <c r="N30" s="32">
        <v>0</v>
      </c>
      <c r="O30" s="32" t="s">
        <v>267</v>
      </c>
      <c r="P30" s="33" t="str">
        <f t="shared" si="9"/>
        <v>1D15E</v>
      </c>
      <c r="Q30" s="34">
        <f t="shared" si="10"/>
        <v>4000000000</v>
      </c>
      <c r="R30" s="34">
        <f t="shared" si="10"/>
        <v>2500000000</v>
      </c>
      <c r="S30" s="34">
        <f t="shared" si="10"/>
        <v>0</v>
      </c>
      <c r="T30" s="34">
        <f t="shared" si="10"/>
        <v>5000000000</v>
      </c>
      <c r="U30" s="34">
        <f t="shared" si="11"/>
        <v>11500000000</v>
      </c>
      <c r="V30" s="35" t="str">
        <f t="shared" si="12"/>
        <v>1D</v>
      </c>
      <c r="W30" s="36">
        <f t="shared" si="13"/>
        <v>1500000000</v>
      </c>
      <c r="X30" s="35" t="str">
        <f t="shared" si="14"/>
        <v>1D15E</v>
      </c>
      <c r="Y30" s="36">
        <f t="shared" si="15"/>
        <v>0</v>
      </c>
      <c r="Z30" s="31" t="str">
        <f ca="1">LOOKUP(I30,[1]Paramètres!$A$1:$A$20,[1]Paramètres!$C$1:$C$21)</f>
        <v>-18</v>
      </c>
      <c r="AA30" s="14" t="s">
        <v>35</v>
      </c>
      <c r="AB30" s="73"/>
      <c r="AC30" s="38"/>
      <c r="AD30" s="38" t="str">
        <f>IF(ISNA(VLOOKUP(D30,'[1]Liste en forme Garçons'!$C:$C,1,FALSE)),"","*")</f>
        <v>*</v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46" s="39" customFormat="1" x14ac:dyDescent="0.35">
      <c r="A31" s="50">
        <v>24</v>
      </c>
      <c r="B31" s="25" t="s">
        <v>569</v>
      </c>
      <c r="C31" s="25" t="s">
        <v>570</v>
      </c>
      <c r="D31" s="26" t="s">
        <v>571</v>
      </c>
      <c r="E31" s="27" t="s">
        <v>572</v>
      </c>
      <c r="F31" s="28">
        <v>673</v>
      </c>
      <c r="G31" s="29">
        <v>36572</v>
      </c>
      <c r="H31" s="30" t="str">
        <f>IF(E31="","",IF(COUNTIF([1]Paramètres!$H:$H,E31)=1,IF([1]Paramètres!$E$3=[1]Paramètres!$A$23,"Belfort/Montbéliard",IF([1]Paramètres!$E$3=[1]Paramètres!$A$24,"Doubs","Franche-Comté")),IF(COUNTIF([1]Paramètres!$I:$I,E31)=1,IF([1]Paramètres!$E$3=[1]Paramètres!$A$23,"Belfort/Montbéliard",IF([1]Paramètres!$E$3=[1]Paramètres!$A$24,"Belfort","Franche-Comté")),IF(COUNTIF([1]Paramètres!$J:$J,E31)=1,IF([1]Paramètres!$E$3=[1]Paramètres!$A$25,"Franche-Comté","Haute-Saône"),IF(COUNTIF([1]Paramètres!$K:$K,E31)=1,IF([1]Paramètres!$E$3=[1]Paramètres!$A$25,"Franche-Comté","Jura"),IF(COUNTIF([1]Paramètres!$G:$G,E31)=1,IF([1]Paramètres!$E$3=[1]Paramètres!$A$23,"Besançon",IF([1]Paramètres!$E$3=[1]Paramètres!$A$24,"Doubs","Franche-Comté")),"*** INCONNU ***"))))))</f>
        <v>Doubs</v>
      </c>
      <c r="I31" s="31">
        <f>LOOKUP(YEAR(G31)-[1]Paramètres!$E$1,[1]Paramètres!$A$1:$A$20)</f>
        <v>-17</v>
      </c>
      <c r="J31" s="31" t="str">
        <f>LOOKUP(I31,[1]Paramètres!$A$1:$B$20)</f>
        <v>J2</v>
      </c>
      <c r="K31" s="31">
        <f t="shared" si="8"/>
        <v>6</v>
      </c>
      <c r="L31" s="32" t="s">
        <v>292</v>
      </c>
      <c r="M31" s="32" t="s">
        <v>338</v>
      </c>
      <c r="N31" s="14" t="s">
        <v>245</v>
      </c>
      <c r="O31" s="14" t="s">
        <v>298</v>
      </c>
      <c r="P31" s="33" t="str">
        <f t="shared" si="9"/>
        <v>87E</v>
      </c>
      <c r="Q31" s="34">
        <f t="shared" si="10"/>
        <v>2500000000</v>
      </c>
      <c r="R31" s="34">
        <f t="shared" si="10"/>
        <v>2200000000</v>
      </c>
      <c r="S31" s="34">
        <f t="shared" si="10"/>
        <v>3000000000</v>
      </c>
      <c r="T31" s="34">
        <f t="shared" si="10"/>
        <v>1000000000</v>
      </c>
      <c r="U31" s="34">
        <f t="shared" si="11"/>
        <v>8700000000</v>
      </c>
      <c r="V31" s="35" t="str">
        <f t="shared" si="12"/>
        <v>87E</v>
      </c>
      <c r="W31" s="36">
        <f t="shared" si="13"/>
        <v>0</v>
      </c>
      <c r="X31" s="35" t="str">
        <f t="shared" si="14"/>
        <v>87E</v>
      </c>
      <c r="Y31" s="36">
        <f t="shared" si="15"/>
        <v>0</v>
      </c>
      <c r="Z31" s="31" t="str">
        <f ca="1">LOOKUP(I31,[1]Paramètres!$A$1:$A$20,[1]Paramètres!$C$1:$C$21)</f>
        <v>-18</v>
      </c>
      <c r="AA31" s="14" t="s">
        <v>35</v>
      </c>
      <c r="AB31" s="73"/>
      <c r="AC31" s="38"/>
      <c r="AD31" s="38" t="str">
        <f>IF(ISNA(VLOOKUP(D31,'[1]Liste en forme Garçons'!$C:$C,1,FALSE)),"","*")</f>
        <v>*</v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s="39" customFormat="1" x14ac:dyDescent="0.35">
      <c r="A32" s="50">
        <v>25</v>
      </c>
      <c r="B32" s="25" t="s">
        <v>573</v>
      </c>
      <c r="C32" s="25" t="s">
        <v>574</v>
      </c>
      <c r="D32" s="26" t="s">
        <v>575</v>
      </c>
      <c r="E32" s="27" t="s">
        <v>199</v>
      </c>
      <c r="F32" s="28">
        <v>681</v>
      </c>
      <c r="G32" s="29">
        <v>36617</v>
      </c>
      <c r="H32" s="30" t="str">
        <f>IF(E32="","",IF(COUNTIF([1]Paramètres!$H:$H,E32)=1,IF([1]Paramètres!$E$3=[1]Paramètres!$A$23,"Belfort/Montbéliard",IF([1]Paramètres!$E$3=[1]Paramètres!$A$24,"Doubs","Franche-Comté")),IF(COUNTIF([1]Paramètres!$I:$I,E32)=1,IF([1]Paramètres!$E$3=[1]Paramètres!$A$23,"Belfort/Montbéliard",IF([1]Paramètres!$E$3=[1]Paramètres!$A$24,"Belfort","Franche-Comté")),IF(COUNTIF([1]Paramètres!$J:$J,E32)=1,IF([1]Paramètres!$E$3=[1]Paramètres!$A$25,"Franche-Comté","Haute-Saône"),IF(COUNTIF([1]Paramètres!$K:$K,E32)=1,IF([1]Paramètres!$E$3=[1]Paramètres!$A$25,"Franche-Comté","Jura"),IF(COUNTIF([1]Paramètres!$G:$G,E32)=1,IF([1]Paramètres!$E$3=[1]Paramètres!$A$23,"Besançon",IF([1]Paramètres!$E$3=[1]Paramètres!$A$24,"Doubs","Franche-Comté")),"*** INCONNU ***"))))))</f>
        <v>Doubs</v>
      </c>
      <c r="I32" s="31">
        <f>LOOKUP(YEAR(G32)-[1]Paramètres!$E$1,[1]Paramètres!$A$1:$A$20)</f>
        <v>-17</v>
      </c>
      <c r="J32" s="31" t="str">
        <f>LOOKUP(I32,[1]Paramètres!$A$1:$B$20)</f>
        <v>J2</v>
      </c>
      <c r="K32" s="31">
        <f t="shared" si="8"/>
        <v>6</v>
      </c>
      <c r="L32" s="32" t="s">
        <v>253</v>
      </c>
      <c r="M32" s="32" t="s">
        <v>292</v>
      </c>
      <c r="N32" s="14" t="s">
        <v>265</v>
      </c>
      <c r="O32" s="14" t="s">
        <v>253</v>
      </c>
      <c r="P32" s="33" t="str">
        <f t="shared" si="9"/>
        <v>80E</v>
      </c>
      <c r="Q32" s="34">
        <f t="shared" si="10"/>
        <v>2000000000</v>
      </c>
      <c r="R32" s="34">
        <f t="shared" si="10"/>
        <v>2500000000</v>
      </c>
      <c r="S32" s="34">
        <f t="shared" si="10"/>
        <v>1500000000</v>
      </c>
      <c r="T32" s="34">
        <f t="shared" si="10"/>
        <v>2000000000</v>
      </c>
      <c r="U32" s="34">
        <f t="shared" si="11"/>
        <v>8000000000</v>
      </c>
      <c r="V32" s="35" t="str">
        <f t="shared" si="12"/>
        <v>80E</v>
      </c>
      <c r="W32" s="36">
        <f t="shared" si="13"/>
        <v>0</v>
      </c>
      <c r="X32" s="35" t="str">
        <f t="shared" si="14"/>
        <v>80E</v>
      </c>
      <c r="Y32" s="36">
        <f t="shared" si="15"/>
        <v>0</v>
      </c>
      <c r="Z32" s="31" t="str">
        <f ca="1">LOOKUP(I32,[1]Paramètres!$A$1:$A$20,[1]Paramètres!$C$1:$C$21)</f>
        <v>-18</v>
      </c>
      <c r="AA32" s="14" t="s">
        <v>35</v>
      </c>
      <c r="AB32" s="73"/>
      <c r="AC32" s="38"/>
      <c r="AD32" s="38" t="str">
        <f>IF(ISNA(VLOOKUP(D32,'[1]Liste en forme Garçons'!$C:$C,1,FALSE)),"","*")</f>
        <v>*</v>
      </c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s="66" customFormat="1" x14ac:dyDescent="0.35">
      <c r="A33" s="50">
        <v>26</v>
      </c>
      <c r="B33" s="25" t="s">
        <v>522</v>
      </c>
      <c r="C33" s="25" t="s">
        <v>576</v>
      </c>
      <c r="D33" s="26" t="s">
        <v>577</v>
      </c>
      <c r="E33" s="44" t="s">
        <v>313</v>
      </c>
      <c r="F33" s="28">
        <v>761</v>
      </c>
      <c r="G33" s="29">
        <v>36970</v>
      </c>
      <c r="H33" s="30" t="str">
        <f>IF(E33="","",IF(COUNTIF([1]Paramètres!$H:$H,E33)=1,IF([1]Paramètres!$E$3=[1]Paramètres!$A$23,"Belfort/Montbéliard",IF([1]Paramètres!$E$3=[1]Paramètres!$A$24,"Doubs","Franche-Comté")),IF(COUNTIF([1]Paramètres!$I:$I,E33)=1,IF([1]Paramètres!$E$3=[1]Paramètres!$A$23,"Belfort/Montbéliard",IF([1]Paramètres!$E$3=[1]Paramètres!$A$24,"Belfort","Franche-Comté")),IF(COUNTIF([1]Paramètres!$J:$J,E33)=1,IF([1]Paramètres!$E$3=[1]Paramètres!$A$25,"Franche-Comté","Haute-Saône"),IF(COUNTIF([1]Paramètres!$K:$K,E33)=1,IF([1]Paramètres!$E$3=[1]Paramètres!$A$25,"Franche-Comté","Jura"),IF(COUNTIF([1]Paramètres!$G:$G,E33)=1,IF([1]Paramètres!$E$3=[1]Paramètres!$A$23,"Besançon",IF([1]Paramètres!$E$3=[1]Paramètres!$A$24,"Doubs","Franche-Comté")),"*** INCONNU ***"))))))</f>
        <v>Doubs</v>
      </c>
      <c r="I33" s="31">
        <f>LOOKUP(YEAR(G33)-[1]Paramètres!$E$1,[1]Paramètres!$A$1:$A$20)</f>
        <v>-16</v>
      </c>
      <c r="J33" s="31" t="str">
        <f>LOOKUP(I33,[1]Paramètres!$A$1:$B$20)</f>
        <v>J1</v>
      </c>
      <c r="K33" s="31">
        <f t="shared" si="8"/>
        <v>7</v>
      </c>
      <c r="L33" s="14" t="s">
        <v>578</v>
      </c>
      <c r="M33" s="32" t="s">
        <v>578</v>
      </c>
      <c r="N33" s="74" t="s">
        <v>546</v>
      </c>
      <c r="O33" s="32" t="s">
        <v>245</v>
      </c>
      <c r="P33" s="33" t="str">
        <f t="shared" si="9"/>
        <v>71E</v>
      </c>
      <c r="Q33" s="34">
        <f t="shared" si="10"/>
        <v>1100000000</v>
      </c>
      <c r="R33" s="34">
        <f t="shared" si="10"/>
        <v>1100000000</v>
      </c>
      <c r="S33" s="34">
        <f t="shared" si="10"/>
        <v>1900000000</v>
      </c>
      <c r="T33" s="34">
        <f t="shared" si="10"/>
        <v>3000000000</v>
      </c>
      <c r="U33" s="34">
        <f t="shared" si="11"/>
        <v>7100000000</v>
      </c>
      <c r="V33" s="35" t="str">
        <f t="shared" si="12"/>
        <v>71E</v>
      </c>
      <c r="W33" s="36">
        <f t="shared" si="13"/>
        <v>0</v>
      </c>
      <c r="X33" s="35" t="str">
        <f t="shared" si="14"/>
        <v>71E</v>
      </c>
      <c r="Y33" s="36">
        <f t="shared" si="15"/>
        <v>0</v>
      </c>
      <c r="Z33" s="31" t="str">
        <f ca="1">LOOKUP(I33,[1]Paramètres!$A$1:$A$20,[1]Paramètres!$C$1:$C$21)</f>
        <v>-18</v>
      </c>
      <c r="AA33" s="14" t="s">
        <v>35</v>
      </c>
      <c r="AB33" s="73"/>
      <c r="AC33" s="38"/>
      <c r="AD33" s="38" t="str">
        <f>IF(ISNA(VLOOKUP(D33,'[1]Liste en forme Garçons'!$C:$C,1,FALSE)),"","*")</f>
        <v>*</v>
      </c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39" customFormat="1" x14ac:dyDescent="0.35">
      <c r="A34" s="50">
        <v>27</v>
      </c>
      <c r="B34" s="25" t="s">
        <v>579</v>
      </c>
      <c r="C34" s="25" t="s">
        <v>580</v>
      </c>
      <c r="D34" s="26" t="s">
        <v>581</v>
      </c>
      <c r="E34" s="44" t="s">
        <v>102</v>
      </c>
      <c r="F34" s="28">
        <v>737</v>
      </c>
      <c r="G34" s="29">
        <v>37185</v>
      </c>
      <c r="H34" s="30" t="str">
        <f>IF(E34="","",IF(COUNTIF([1]Paramètres!$H:$H,E34)=1,IF([1]Paramètres!$E$3=[1]Paramètres!$A$23,"Belfort/Montbéliard",IF([1]Paramètres!$E$3=[1]Paramètres!$A$24,"Doubs","Franche-Comté")),IF(COUNTIF([1]Paramètres!$I:$I,E34)=1,IF([1]Paramètres!$E$3=[1]Paramètres!$A$23,"Belfort/Montbéliard",IF([1]Paramètres!$E$3=[1]Paramètres!$A$24,"Belfort","Franche-Comté")),IF(COUNTIF([1]Paramètres!$J:$J,E34)=1,IF([1]Paramètres!$E$3=[1]Paramètres!$A$25,"Franche-Comté","Haute-Saône"),IF(COUNTIF([1]Paramètres!$K:$K,E34)=1,IF([1]Paramètres!$E$3=[1]Paramètres!$A$25,"Franche-Comté","Jura"),IF(COUNTIF([1]Paramètres!$G:$G,E34)=1,IF([1]Paramètres!$E$3=[1]Paramètres!$A$23,"Besançon",IF([1]Paramètres!$E$3=[1]Paramètres!$A$24,"Doubs","Franche-Comté")),"*** INCONNU ***"))))))</f>
        <v>Doubs</v>
      </c>
      <c r="I34" s="31">
        <f>LOOKUP(YEAR(G34)-[1]Paramètres!$E$1,[1]Paramètres!$A$1:$A$20)</f>
        <v>-16</v>
      </c>
      <c r="J34" s="31" t="str">
        <f>LOOKUP(I34,[1]Paramètres!$A$1:$B$20)</f>
        <v>J1</v>
      </c>
      <c r="K34" s="31">
        <f t="shared" si="8"/>
        <v>7</v>
      </c>
      <c r="L34" s="32">
        <v>0</v>
      </c>
      <c r="M34" s="32" t="s">
        <v>226</v>
      </c>
      <c r="N34" s="32" t="s">
        <v>582</v>
      </c>
      <c r="O34" s="32">
        <v>0</v>
      </c>
      <c r="P34" s="33" t="str">
        <f t="shared" si="9"/>
        <v>56E</v>
      </c>
      <c r="Q34" s="34">
        <f t="shared" si="10"/>
        <v>0</v>
      </c>
      <c r="R34" s="34">
        <f t="shared" si="10"/>
        <v>4000000000</v>
      </c>
      <c r="S34" s="34">
        <f t="shared" si="10"/>
        <v>1600000000</v>
      </c>
      <c r="T34" s="34">
        <f t="shared" si="10"/>
        <v>0</v>
      </c>
      <c r="U34" s="34">
        <f t="shared" si="11"/>
        <v>5600000000</v>
      </c>
      <c r="V34" s="35" t="str">
        <f t="shared" si="12"/>
        <v>56E</v>
      </c>
      <c r="W34" s="36">
        <f t="shared" si="13"/>
        <v>0</v>
      </c>
      <c r="X34" s="35" t="str">
        <f t="shared" si="14"/>
        <v>56E</v>
      </c>
      <c r="Y34" s="36">
        <f t="shared" si="15"/>
        <v>0</v>
      </c>
      <c r="Z34" s="31" t="str">
        <f ca="1">LOOKUP(I34,[1]Paramètres!$A$1:$A$20,[1]Paramètres!$C$1:$C$21)</f>
        <v>-18</v>
      </c>
      <c r="AA34" s="14" t="s">
        <v>35</v>
      </c>
      <c r="AB34" s="73"/>
      <c r="AC34" s="75"/>
      <c r="AD34" s="38" t="str">
        <f>IF(ISNA(VLOOKUP(D34,'[1]Liste en forme Garçons'!$C:$C,1,FALSE)),"","*")</f>
        <v>*</v>
      </c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</row>
    <row r="35" spans="1:46" s="39" customFormat="1" x14ac:dyDescent="0.35">
      <c r="A35" s="50">
        <v>28</v>
      </c>
      <c r="B35" s="25" t="s">
        <v>529</v>
      </c>
      <c r="C35" s="25" t="s">
        <v>583</v>
      </c>
      <c r="D35" s="26" t="s">
        <v>584</v>
      </c>
      <c r="E35" s="27" t="s">
        <v>417</v>
      </c>
      <c r="F35" s="28">
        <v>598</v>
      </c>
      <c r="G35" s="29">
        <v>37011</v>
      </c>
      <c r="H35" s="30" t="str">
        <f>IF(E35="","",IF(COUNTIF([1]Paramètres!$H:$H,E35)=1,IF([1]Paramètres!$E$3=[1]Paramètres!$A$23,"Belfort/Montbéliard",IF([1]Paramètres!$E$3=[1]Paramètres!$A$24,"Doubs","Franche-Comté")),IF(COUNTIF([1]Paramètres!$I:$I,E35)=1,IF([1]Paramètres!$E$3=[1]Paramètres!$A$23,"Belfort/Montbéliard",IF([1]Paramètres!$E$3=[1]Paramètres!$A$24,"Belfort","Franche-Comté")),IF(COUNTIF([1]Paramètres!$J:$J,E35)=1,IF([1]Paramètres!$E$3=[1]Paramètres!$A$25,"Franche-Comté","Haute-Saône"),IF(COUNTIF([1]Paramètres!$K:$K,E35)=1,IF([1]Paramètres!$E$3=[1]Paramètres!$A$25,"Franche-Comté","Jura"),IF(COUNTIF([1]Paramètres!$G:$G,E35)=1,IF([1]Paramètres!$E$3=[1]Paramètres!$A$23,"Besançon",IF([1]Paramètres!$E$3=[1]Paramètres!$A$24,"Doubs","Franche-Comté")),"*** INCONNU ***"))))))</f>
        <v>Doubs</v>
      </c>
      <c r="I35" s="31">
        <f>LOOKUP(YEAR(G35)-[1]Paramètres!$E$1,[1]Paramètres!$A$1:$A$20)</f>
        <v>-16</v>
      </c>
      <c r="J35" s="31" t="str">
        <f>LOOKUP(I35,[1]Paramètres!$A$1:$B$20)</f>
        <v>J1</v>
      </c>
      <c r="K35" s="31">
        <f t="shared" si="8"/>
        <v>5</v>
      </c>
      <c r="L35" s="14" t="s">
        <v>293</v>
      </c>
      <c r="M35" s="14" t="s">
        <v>293</v>
      </c>
      <c r="N35" s="14" t="s">
        <v>292</v>
      </c>
      <c r="O35" s="14" t="s">
        <v>265</v>
      </c>
      <c r="P35" s="33" t="str">
        <f t="shared" si="9"/>
        <v>50E</v>
      </c>
      <c r="Q35" s="34">
        <f t="shared" si="10"/>
        <v>500000000</v>
      </c>
      <c r="R35" s="34">
        <f t="shared" si="10"/>
        <v>500000000</v>
      </c>
      <c r="S35" s="34">
        <f t="shared" si="10"/>
        <v>2500000000</v>
      </c>
      <c r="T35" s="34">
        <f t="shared" si="10"/>
        <v>1500000000</v>
      </c>
      <c r="U35" s="34">
        <f t="shared" si="11"/>
        <v>5000000000</v>
      </c>
      <c r="V35" s="35" t="str">
        <f t="shared" si="12"/>
        <v>50E</v>
      </c>
      <c r="W35" s="36">
        <f t="shared" si="13"/>
        <v>0</v>
      </c>
      <c r="X35" s="35" t="str">
        <f t="shared" si="14"/>
        <v>50E</v>
      </c>
      <c r="Y35" s="36">
        <f t="shared" si="15"/>
        <v>0</v>
      </c>
      <c r="Z35" s="31" t="str">
        <f ca="1">LOOKUP(I35,[1]Paramètres!$A$1:$A$20,[1]Paramètres!$C$1:$C$21)</f>
        <v>-18</v>
      </c>
      <c r="AA35" s="14" t="s">
        <v>35</v>
      </c>
      <c r="AB35" s="73"/>
      <c r="AC35" s="75"/>
      <c r="AD35" s="38" t="str">
        <f>IF(ISNA(VLOOKUP(D35,'[1]Liste en forme Garçons'!$C:$C,1,FALSE)),"","*")</f>
        <v>*</v>
      </c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</row>
    <row r="36" spans="1:46" s="39" customFormat="1" x14ac:dyDescent="0.35">
      <c r="A36" s="50">
        <v>29</v>
      </c>
      <c r="B36" s="25" t="s">
        <v>178</v>
      </c>
      <c r="C36" s="25" t="s">
        <v>585</v>
      </c>
      <c r="D36" s="26" t="s">
        <v>586</v>
      </c>
      <c r="E36" s="44" t="s">
        <v>102</v>
      </c>
      <c r="F36" s="28">
        <v>505</v>
      </c>
      <c r="G36" s="29">
        <v>36817</v>
      </c>
      <c r="H36" s="30" t="str">
        <f>IF(E36="","",IF(COUNTIF([1]Paramètres!$H:$H,E36)=1,IF([1]Paramètres!$E$3=[1]Paramètres!$A$23,"Belfort/Montbéliard",IF([1]Paramètres!$E$3=[1]Paramètres!$A$24,"Doubs","Franche-Comté")),IF(COUNTIF([1]Paramètres!$I:$I,E36)=1,IF([1]Paramètres!$E$3=[1]Paramètres!$A$23,"Belfort/Montbéliard",IF([1]Paramètres!$E$3=[1]Paramètres!$A$24,"Belfort","Franche-Comté")),IF(COUNTIF([1]Paramètres!$J:$J,E36)=1,IF([1]Paramètres!$E$3=[1]Paramètres!$A$25,"Franche-Comté","Haute-Saône"),IF(COUNTIF([1]Paramètres!$K:$K,E36)=1,IF([1]Paramètres!$E$3=[1]Paramètres!$A$25,"Franche-Comté","Jura"),IF(COUNTIF([1]Paramètres!$G:$G,E36)=1,IF([1]Paramètres!$E$3=[1]Paramètres!$A$23,"Besançon",IF([1]Paramètres!$E$3=[1]Paramètres!$A$24,"Doubs","Franche-Comté")),"*** INCONNU ***"))))))</f>
        <v>Doubs</v>
      </c>
      <c r="I36" s="31">
        <f>LOOKUP(YEAR(G36)-[1]Paramètres!$E$1,[1]Paramètres!$A$1:$A$20)</f>
        <v>-17</v>
      </c>
      <c r="J36" s="31" t="str">
        <f>LOOKUP(I36,[1]Paramètres!$A$1:$B$20)</f>
        <v>J2</v>
      </c>
      <c r="K36" s="31">
        <f t="shared" si="8"/>
        <v>5</v>
      </c>
      <c r="L36" s="14" t="s">
        <v>367</v>
      </c>
      <c r="M36" s="32">
        <v>0</v>
      </c>
      <c r="N36" s="32" t="s">
        <v>330</v>
      </c>
      <c r="O36" s="14" t="s">
        <v>292</v>
      </c>
      <c r="P36" s="33" t="str">
        <f t="shared" si="9"/>
        <v>47E</v>
      </c>
      <c r="Q36" s="34">
        <f t="shared" si="10"/>
        <v>900000000</v>
      </c>
      <c r="R36" s="34">
        <f t="shared" si="10"/>
        <v>0</v>
      </c>
      <c r="S36" s="34">
        <f t="shared" si="10"/>
        <v>1300000000</v>
      </c>
      <c r="T36" s="34">
        <f t="shared" si="10"/>
        <v>2500000000</v>
      </c>
      <c r="U36" s="34">
        <f t="shared" si="11"/>
        <v>4700000000</v>
      </c>
      <c r="V36" s="35" t="str">
        <f t="shared" si="12"/>
        <v>47E</v>
      </c>
      <c r="W36" s="36">
        <f t="shared" si="13"/>
        <v>0</v>
      </c>
      <c r="X36" s="35" t="str">
        <f t="shared" si="14"/>
        <v>47E</v>
      </c>
      <c r="Y36" s="36">
        <f t="shared" si="15"/>
        <v>0</v>
      </c>
      <c r="Z36" s="31" t="str">
        <f ca="1">LOOKUP(I36,[1]Paramètres!$A$1:$A$20,[1]Paramètres!$C$1:$C$21)</f>
        <v>-18</v>
      </c>
      <c r="AA36" s="14" t="s">
        <v>35</v>
      </c>
      <c r="AB36" s="73"/>
      <c r="AC36" s="75"/>
      <c r="AD36" s="38" t="str">
        <f>IF(ISNA(VLOOKUP(D36,'[1]Liste en forme Garçons'!$C:$C,1,FALSE)),"","*")</f>
        <v>*</v>
      </c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</row>
    <row r="37" spans="1:46" s="39" customFormat="1" x14ac:dyDescent="0.35">
      <c r="A37" s="50">
        <v>30</v>
      </c>
      <c r="B37" s="25" t="s">
        <v>587</v>
      </c>
      <c r="C37" s="25" t="s">
        <v>588</v>
      </c>
      <c r="D37" s="26" t="s">
        <v>589</v>
      </c>
      <c r="E37" s="44" t="s">
        <v>29</v>
      </c>
      <c r="F37" s="28">
        <v>591</v>
      </c>
      <c r="G37" s="29">
        <v>36215</v>
      </c>
      <c r="H37" s="30" t="str">
        <f>IF(E37="","",IF(COUNTIF([1]Paramètres!$H:$H,E37)=1,IF([1]Paramètres!$E$3=[1]Paramètres!$A$23,"Belfort/Montbéliard",IF([1]Paramètres!$E$3=[1]Paramètres!$A$24,"Doubs","Franche-Comté")),IF(COUNTIF([1]Paramètres!$I:$I,E37)=1,IF([1]Paramètres!$E$3=[1]Paramètres!$A$23,"Belfort/Montbéliard",IF([1]Paramètres!$E$3=[1]Paramètres!$A$24,"Belfort","Franche-Comté")),IF(COUNTIF([1]Paramètres!$J:$J,E37)=1,IF([1]Paramètres!$E$3=[1]Paramètres!$A$25,"Franche-Comté","Haute-Saône"),IF(COUNTIF([1]Paramètres!$K:$K,E37)=1,IF([1]Paramètres!$E$3=[1]Paramètres!$A$25,"Franche-Comté","Jura"),IF(COUNTIF([1]Paramètres!$G:$G,E37)=1,IF([1]Paramètres!$E$3=[1]Paramètres!$A$23,"Besançon",IF([1]Paramètres!$E$3=[1]Paramètres!$A$24,"Doubs","Franche-Comté")),"*** INCONNU ***"))))))</f>
        <v>Doubs</v>
      </c>
      <c r="I37" s="31">
        <f>LOOKUP(YEAR(G37)-[1]Paramètres!$E$1,[1]Paramètres!$A$1:$A$20)</f>
        <v>-18</v>
      </c>
      <c r="J37" s="31" t="str">
        <f>LOOKUP(I37,[1]Paramètres!$A$1:$B$20)</f>
        <v>J3</v>
      </c>
      <c r="K37" s="31">
        <f t="shared" si="8"/>
        <v>5</v>
      </c>
      <c r="L37" s="32" t="s">
        <v>330</v>
      </c>
      <c r="M37" s="76" t="s">
        <v>330</v>
      </c>
      <c r="N37" s="32">
        <v>0</v>
      </c>
      <c r="O37" s="32" t="s">
        <v>253</v>
      </c>
      <c r="P37" s="33" t="str">
        <f t="shared" si="9"/>
        <v>46E</v>
      </c>
      <c r="Q37" s="34">
        <f t="shared" si="10"/>
        <v>1300000000</v>
      </c>
      <c r="R37" s="34">
        <f t="shared" si="10"/>
        <v>1300000000</v>
      </c>
      <c r="S37" s="34">
        <f t="shared" si="10"/>
        <v>0</v>
      </c>
      <c r="T37" s="34">
        <f t="shared" si="10"/>
        <v>2000000000</v>
      </c>
      <c r="U37" s="34">
        <f t="shared" si="11"/>
        <v>4600000000</v>
      </c>
      <c r="V37" s="35" t="str">
        <f t="shared" si="12"/>
        <v>46E</v>
      </c>
      <c r="W37" s="36">
        <f t="shared" si="13"/>
        <v>0</v>
      </c>
      <c r="X37" s="35" t="str">
        <f t="shared" si="14"/>
        <v>46E</v>
      </c>
      <c r="Y37" s="36">
        <f t="shared" si="15"/>
        <v>0</v>
      </c>
      <c r="Z37" s="31" t="str">
        <f ca="1">LOOKUP(I37,[1]Paramètres!$A$1:$A$20,[1]Paramètres!$C$1:$C$21)</f>
        <v>-18</v>
      </c>
      <c r="AA37" s="14" t="s">
        <v>35</v>
      </c>
      <c r="AB37" s="73"/>
      <c r="AC37" s="75"/>
      <c r="AD37" s="38" t="str">
        <f>IF(ISNA(VLOOKUP(D37,'[1]Liste en forme Garçons'!$C:$C,1,FALSE)),"","*")</f>
        <v>*</v>
      </c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</row>
    <row r="38" spans="1:46" s="39" customFormat="1" x14ac:dyDescent="0.35">
      <c r="A38" s="50">
        <v>31</v>
      </c>
      <c r="B38" s="25" t="s">
        <v>590</v>
      </c>
      <c r="C38" s="25" t="s">
        <v>591</v>
      </c>
      <c r="D38" s="26" t="s">
        <v>592</v>
      </c>
      <c r="E38" s="27" t="s">
        <v>102</v>
      </c>
      <c r="F38" s="28">
        <v>552</v>
      </c>
      <c r="G38" s="29">
        <v>36313</v>
      </c>
      <c r="H38" s="30" t="str">
        <f>IF(E38="","",IF(COUNTIF([1]Paramètres!$H:$H,E38)=1,IF([1]Paramètres!$E$3=[1]Paramètres!$A$23,"Belfort/Montbéliard",IF([1]Paramètres!$E$3=[1]Paramètres!$A$24,"Doubs","Franche-Comté")),IF(COUNTIF([1]Paramètres!$I:$I,E38)=1,IF([1]Paramètres!$E$3=[1]Paramètres!$A$23,"Belfort/Montbéliard",IF([1]Paramètres!$E$3=[1]Paramètres!$A$24,"Belfort","Franche-Comté")),IF(COUNTIF([1]Paramètres!$J:$J,E38)=1,IF([1]Paramètres!$E$3=[1]Paramètres!$A$25,"Franche-Comté","Haute-Saône"),IF(COUNTIF([1]Paramètres!$K:$K,E38)=1,IF([1]Paramètres!$E$3=[1]Paramètres!$A$25,"Franche-Comté","Jura"),IF(COUNTIF([1]Paramètres!$G:$G,E38)=1,IF([1]Paramètres!$E$3=[1]Paramètres!$A$23,"Besançon",IF([1]Paramètres!$E$3=[1]Paramètres!$A$24,"Doubs","Franche-Comté")),"*** INCONNU ***"))))))</f>
        <v>Doubs</v>
      </c>
      <c r="I38" s="31">
        <f>LOOKUP(YEAR(G38)-[1]Paramètres!$E$1,[1]Paramètres!$A$1:$A$20)</f>
        <v>-18</v>
      </c>
      <c r="J38" s="31" t="str">
        <f>LOOKUP(I38,[1]Paramètres!$A$1:$B$20)</f>
        <v>J3</v>
      </c>
      <c r="K38" s="31">
        <f t="shared" si="8"/>
        <v>5</v>
      </c>
      <c r="L38" s="32" t="s">
        <v>265</v>
      </c>
      <c r="M38" s="32" t="s">
        <v>265</v>
      </c>
      <c r="N38" s="32" t="s">
        <v>578</v>
      </c>
      <c r="O38" s="32">
        <v>0</v>
      </c>
      <c r="P38" s="33" t="str">
        <f t="shared" si="9"/>
        <v>41E</v>
      </c>
      <c r="Q38" s="34">
        <f t="shared" si="10"/>
        <v>1500000000</v>
      </c>
      <c r="R38" s="34">
        <f t="shared" si="10"/>
        <v>1500000000</v>
      </c>
      <c r="S38" s="34">
        <f t="shared" si="10"/>
        <v>1100000000</v>
      </c>
      <c r="T38" s="34">
        <f t="shared" si="10"/>
        <v>0</v>
      </c>
      <c r="U38" s="34">
        <f t="shared" si="11"/>
        <v>4100000000</v>
      </c>
      <c r="V38" s="35" t="str">
        <f t="shared" si="12"/>
        <v>41E</v>
      </c>
      <c r="W38" s="36">
        <f t="shared" si="13"/>
        <v>0</v>
      </c>
      <c r="X38" s="35" t="str">
        <f t="shared" si="14"/>
        <v>41E</v>
      </c>
      <c r="Y38" s="36">
        <f t="shared" si="15"/>
        <v>0</v>
      </c>
      <c r="Z38" s="31" t="str">
        <f ca="1">LOOKUP(I38,[1]Paramètres!$A$1:$A$20,[1]Paramètres!$C$1:$C$21)</f>
        <v>-18</v>
      </c>
      <c r="AA38" s="14" t="s">
        <v>35</v>
      </c>
      <c r="AB38" s="73"/>
      <c r="AC38" s="75"/>
      <c r="AD38" s="38" t="str">
        <f>IF(ISNA(VLOOKUP(D38,'[1]Liste en forme Garçons'!$C:$C,1,FALSE)),"","*")</f>
        <v>*</v>
      </c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</row>
    <row r="39" spans="1:46" s="39" customFormat="1" x14ac:dyDescent="0.35">
      <c r="A39" s="77">
        <v>32</v>
      </c>
      <c r="B39" s="25" t="s">
        <v>593</v>
      </c>
      <c r="C39" s="25" t="s">
        <v>594</v>
      </c>
      <c r="D39" s="26" t="s">
        <v>595</v>
      </c>
      <c r="E39" s="27" t="s">
        <v>199</v>
      </c>
      <c r="F39" s="28">
        <v>515</v>
      </c>
      <c r="G39" s="29">
        <v>36612</v>
      </c>
      <c r="H39" s="30" t="str">
        <f>IF(E39="","",IF(COUNTIF([1]Paramètres!$H:$H,E39)=1,IF([1]Paramètres!$E$3=[1]Paramètres!$A$23,"Belfort/Montbéliard",IF([1]Paramètres!$E$3=[1]Paramètres!$A$24,"Doubs","Franche-Comté")),IF(COUNTIF([1]Paramètres!$I:$I,E39)=1,IF([1]Paramètres!$E$3=[1]Paramètres!$A$23,"Belfort/Montbéliard",IF([1]Paramètres!$E$3=[1]Paramètres!$A$24,"Belfort","Franche-Comté")),IF(COUNTIF([1]Paramètres!$J:$J,E39)=1,IF([1]Paramètres!$E$3=[1]Paramètres!$A$25,"Franche-Comté","Haute-Saône"),IF(COUNTIF([1]Paramètres!$K:$K,E39)=1,IF([1]Paramètres!$E$3=[1]Paramètres!$A$25,"Franche-Comté","Jura"),IF(COUNTIF([1]Paramètres!$G:$G,E39)=1,IF([1]Paramètres!$E$3=[1]Paramètres!$A$23,"Besançon",IF([1]Paramètres!$E$3=[1]Paramètres!$A$24,"Doubs","Franche-Comté")),"*** INCONNU ***"))))))</f>
        <v>Doubs</v>
      </c>
      <c r="I39" s="31">
        <f>LOOKUP(YEAR(G39)-[1]Paramètres!$E$1,[1]Paramètres!$A$1:$A$20)</f>
        <v>-17</v>
      </c>
      <c r="J39" s="31" t="str">
        <f>LOOKUP(I39,[1]Paramètres!$A$1:$B$20)</f>
        <v>J2</v>
      </c>
      <c r="K39" s="31">
        <f t="shared" si="8"/>
        <v>5</v>
      </c>
      <c r="L39" s="32" t="s">
        <v>266</v>
      </c>
      <c r="M39" s="32" t="s">
        <v>293</v>
      </c>
      <c r="N39" s="14" t="s">
        <v>266</v>
      </c>
      <c r="O39" s="14" t="s">
        <v>293</v>
      </c>
      <c r="P39" s="33" t="str">
        <f t="shared" si="9"/>
        <v>24E</v>
      </c>
      <c r="Q39" s="34">
        <f t="shared" si="10"/>
        <v>700000000</v>
      </c>
      <c r="R39" s="34">
        <f t="shared" si="10"/>
        <v>500000000</v>
      </c>
      <c r="S39" s="34">
        <f t="shared" si="10"/>
        <v>700000000</v>
      </c>
      <c r="T39" s="34">
        <f t="shared" si="10"/>
        <v>500000000</v>
      </c>
      <c r="U39" s="34">
        <f t="shared" si="11"/>
        <v>2400000000</v>
      </c>
      <c r="V39" s="35" t="str">
        <f t="shared" si="12"/>
        <v>24E</v>
      </c>
      <c r="W39" s="36">
        <f t="shared" si="13"/>
        <v>0</v>
      </c>
      <c r="X39" s="35" t="str">
        <f t="shared" si="14"/>
        <v>24E</v>
      </c>
      <c r="Y39" s="36">
        <f t="shared" si="15"/>
        <v>0</v>
      </c>
      <c r="Z39" s="31" t="str">
        <f ca="1">LOOKUP(I39,[1]Paramètres!$A$1:$A$20,[1]Paramètres!$C$1:$C$21)</f>
        <v>-18</v>
      </c>
      <c r="AA39" s="14" t="s">
        <v>35</v>
      </c>
      <c r="AB39" s="49"/>
      <c r="AC39" s="75"/>
      <c r="AD39" s="38" t="str">
        <f>IF(ISNA(VLOOKUP(D39,'[1]Liste en forme Garçons'!$C:$C,1,FALSE)),"","*")</f>
        <v>*</v>
      </c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</row>
    <row r="40" spans="1:46" s="39" customFormat="1" x14ac:dyDescent="0.35">
      <c r="A40" s="50">
        <v>33</v>
      </c>
      <c r="B40" s="25" t="s">
        <v>596</v>
      </c>
      <c r="C40" s="25" t="s">
        <v>597</v>
      </c>
      <c r="D40" s="26" t="s">
        <v>598</v>
      </c>
      <c r="E40" s="27" t="s">
        <v>313</v>
      </c>
      <c r="F40" s="28">
        <v>500</v>
      </c>
      <c r="G40" s="29">
        <v>36909</v>
      </c>
      <c r="H40" s="30" t="str">
        <f>IF(E40="","",IF(COUNTIF([1]Paramètres!$H:$H,E40)=1,IF([1]Paramètres!$E$3=[1]Paramètres!$A$23,"Belfort/Montbéliard",IF([1]Paramètres!$E$3=[1]Paramètres!$A$24,"Doubs","Franche-Comté")),IF(COUNTIF([1]Paramètres!$I:$I,E40)=1,IF([1]Paramètres!$E$3=[1]Paramètres!$A$23,"Belfort/Montbéliard",IF([1]Paramètres!$E$3=[1]Paramètres!$A$24,"Belfort","Franche-Comté")),IF(COUNTIF([1]Paramètres!$J:$J,E40)=1,IF([1]Paramètres!$E$3=[1]Paramètres!$A$25,"Franche-Comté","Haute-Saône"),IF(COUNTIF([1]Paramètres!$K:$K,E40)=1,IF([1]Paramètres!$E$3=[1]Paramètres!$A$25,"Franche-Comté","Jura"),IF(COUNTIF([1]Paramètres!$G:$G,E40)=1,IF([1]Paramètres!$E$3=[1]Paramètres!$A$23,"Besançon",IF([1]Paramètres!$E$3=[1]Paramètres!$A$24,"Doubs","Franche-Comté")),"*** INCONNU ***"))))))</f>
        <v>Doubs</v>
      </c>
      <c r="I40" s="31">
        <f>LOOKUP(YEAR(G40)-[1]Paramètres!$E$1,[1]Paramètres!$A$1:$A$20)</f>
        <v>-16</v>
      </c>
      <c r="J40" s="31" t="str">
        <f>LOOKUP(I40,[1]Paramètres!$A$1:$B$20)</f>
        <v>J1</v>
      </c>
      <c r="K40" s="31">
        <f t="shared" si="8"/>
        <v>5</v>
      </c>
      <c r="L40" s="32" t="s">
        <v>266</v>
      </c>
      <c r="M40" s="32" t="s">
        <v>333</v>
      </c>
      <c r="N40" s="32" t="s">
        <v>341</v>
      </c>
      <c r="O40" s="32" t="s">
        <v>266</v>
      </c>
      <c r="P40" s="33" t="str">
        <f t="shared" si="9"/>
        <v>21E</v>
      </c>
      <c r="Q40" s="34">
        <f t="shared" si="10"/>
        <v>700000000</v>
      </c>
      <c r="R40" s="34">
        <f t="shared" si="10"/>
        <v>300000000</v>
      </c>
      <c r="S40" s="34">
        <f t="shared" si="10"/>
        <v>400000000</v>
      </c>
      <c r="T40" s="34">
        <f t="shared" si="10"/>
        <v>700000000</v>
      </c>
      <c r="U40" s="34">
        <f t="shared" si="11"/>
        <v>2100000000</v>
      </c>
      <c r="V40" s="35" t="str">
        <f t="shared" si="12"/>
        <v>21E</v>
      </c>
      <c r="W40" s="36">
        <f t="shared" si="13"/>
        <v>0</v>
      </c>
      <c r="X40" s="35" t="str">
        <f t="shared" si="14"/>
        <v>21E</v>
      </c>
      <c r="Y40" s="36">
        <f t="shared" si="15"/>
        <v>0</v>
      </c>
      <c r="Z40" s="31" t="str">
        <f ca="1">LOOKUP(I40,[1]Paramètres!$A$1:$A$20,[1]Paramètres!$C$1:$C$21)</f>
        <v>-18</v>
      </c>
      <c r="AA40" s="14" t="s">
        <v>35</v>
      </c>
      <c r="AB40" s="37"/>
      <c r="AC40" s="43"/>
      <c r="AD40" s="38" t="str">
        <f>IF(ISNA(VLOOKUP(D40,'[1]Liste en forme Garçons'!$C:$C,1,FALSE)),"","*")</f>
        <v>*</v>
      </c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</row>
    <row r="41" spans="1:46" s="39" customFormat="1" x14ac:dyDescent="0.35">
      <c r="A41" s="50">
        <v>34</v>
      </c>
      <c r="B41" s="25" t="s">
        <v>75</v>
      </c>
      <c r="C41" s="25" t="s">
        <v>599</v>
      </c>
      <c r="D41" s="26" t="s">
        <v>600</v>
      </c>
      <c r="E41" s="27" t="s">
        <v>225</v>
      </c>
      <c r="F41" s="28">
        <v>500</v>
      </c>
      <c r="G41" s="29">
        <v>36430</v>
      </c>
      <c r="H41" s="30" t="str">
        <f>IF(E41="","",IF(COUNTIF([1]Paramètres!$H:$H,E41)=1,IF([1]Paramètres!$E$3=[1]Paramètres!$A$23,"Belfort/Montbéliard",IF([1]Paramètres!$E$3=[1]Paramètres!$A$24,"Doubs","Franche-Comté")),IF(COUNTIF([1]Paramètres!$I:$I,E41)=1,IF([1]Paramètres!$E$3=[1]Paramètres!$A$23,"Belfort/Montbéliard",IF([1]Paramètres!$E$3=[1]Paramètres!$A$24,"Belfort","Franche-Comté")),IF(COUNTIF([1]Paramètres!$J:$J,E41)=1,IF([1]Paramètres!$E$3=[1]Paramètres!$A$25,"Franche-Comté","Haute-Saône"),IF(COUNTIF([1]Paramètres!$K:$K,E41)=1,IF([1]Paramètres!$E$3=[1]Paramètres!$A$25,"Franche-Comté","Jura"),IF(COUNTIF([1]Paramètres!$G:$G,E41)=1,IF([1]Paramètres!$E$3=[1]Paramètres!$A$23,"Besançon",IF([1]Paramètres!$E$3=[1]Paramètres!$A$24,"Doubs","Franche-Comté")),"*** INCONNU ***"))))))</f>
        <v>Doubs</v>
      </c>
      <c r="I41" s="31">
        <f>LOOKUP(YEAR(G41)-[1]Paramètres!$E$1,[1]Paramètres!$A$1:$A$20)</f>
        <v>-18</v>
      </c>
      <c r="J41" s="31" t="str">
        <f>LOOKUP(I41,[1]Paramètres!$A$1:$B$20)</f>
        <v>J3</v>
      </c>
      <c r="K41" s="31">
        <f t="shared" si="8"/>
        <v>5</v>
      </c>
      <c r="L41" s="14" t="s">
        <v>341</v>
      </c>
      <c r="M41" s="14" t="s">
        <v>266</v>
      </c>
      <c r="N41" s="14" t="s">
        <v>367</v>
      </c>
      <c r="O41" s="14">
        <v>0</v>
      </c>
      <c r="P41" s="33" t="str">
        <f t="shared" si="9"/>
        <v>20E</v>
      </c>
      <c r="Q41" s="34">
        <f t="shared" si="10"/>
        <v>400000000</v>
      </c>
      <c r="R41" s="34">
        <f t="shared" si="10"/>
        <v>700000000</v>
      </c>
      <c r="S41" s="34">
        <f t="shared" si="10"/>
        <v>900000000</v>
      </c>
      <c r="T41" s="34">
        <f t="shared" si="10"/>
        <v>0</v>
      </c>
      <c r="U41" s="34">
        <f t="shared" si="11"/>
        <v>2000000000</v>
      </c>
      <c r="V41" s="35" t="str">
        <f t="shared" si="12"/>
        <v>20E</v>
      </c>
      <c r="W41" s="36">
        <f t="shared" si="13"/>
        <v>0</v>
      </c>
      <c r="X41" s="35" t="str">
        <f t="shared" si="14"/>
        <v>20E</v>
      </c>
      <c r="Y41" s="36">
        <f t="shared" si="15"/>
        <v>0</v>
      </c>
      <c r="Z41" s="31" t="str">
        <f ca="1">LOOKUP(I41,[1]Paramètres!$A$1:$A$20,[1]Paramètres!$C$1:$C$21)</f>
        <v>-18</v>
      </c>
      <c r="AA41" s="14" t="s">
        <v>35</v>
      </c>
      <c r="AB41" s="37"/>
      <c r="AC41" s="78"/>
      <c r="AD41" s="38" t="str">
        <f>IF(ISNA(VLOOKUP(D41,'[1]Liste en forme Garçons'!$C:$C,1,FALSE)),"","*")</f>
        <v>*</v>
      </c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</row>
    <row r="42" spans="1:46" s="39" customFormat="1" x14ac:dyDescent="0.35">
      <c r="A42" s="50">
        <v>35</v>
      </c>
      <c r="B42" s="25" t="s">
        <v>400</v>
      </c>
      <c r="C42" s="25" t="s">
        <v>588</v>
      </c>
      <c r="D42" s="26" t="s">
        <v>601</v>
      </c>
      <c r="E42" s="27" t="s">
        <v>29</v>
      </c>
      <c r="F42" s="28">
        <v>500</v>
      </c>
      <c r="G42" s="29">
        <v>37248</v>
      </c>
      <c r="H42" s="30" t="str">
        <f>IF(E42="","",IF(COUNTIF([1]Paramètres!$H:$H,E42)=1,IF([1]Paramètres!$E$3=[1]Paramètres!$A$23,"Belfort/Montbéliard",IF([1]Paramètres!$E$3=[1]Paramètres!$A$24,"Doubs","Franche-Comté")),IF(COUNTIF([1]Paramètres!$I:$I,E42)=1,IF([1]Paramètres!$E$3=[1]Paramètres!$A$23,"Belfort/Montbéliard",IF([1]Paramètres!$E$3=[1]Paramètres!$A$24,"Belfort","Franche-Comté")),IF(COUNTIF([1]Paramètres!$J:$J,E42)=1,IF([1]Paramètres!$E$3=[1]Paramètres!$A$25,"Franche-Comté","Haute-Saône"),IF(COUNTIF([1]Paramètres!$K:$K,E42)=1,IF([1]Paramètres!$E$3=[1]Paramètres!$A$25,"Franche-Comté","Jura"),IF(COUNTIF([1]Paramètres!$G:$G,E42)=1,IF([1]Paramètres!$E$3=[1]Paramètres!$A$23,"Besançon",IF([1]Paramètres!$E$3=[1]Paramètres!$A$24,"Doubs","Franche-Comté")),"*** INCONNU ***"))))))</f>
        <v>Doubs</v>
      </c>
      <c r="I42" s="31">
        <f>LOOKUP(YEAR(G42)-[1]Paramètres!$E$1,[1]Paramètres!$A$1:$A$20)</f>
        <v>-16</v>
      </c>
      <c r="J42" s="31" t="str">
        <f>LOOKUP(I42,[1]Paramètres!$A$1:$B$20)</f>
        <v>J1</v>
      </c>
      <c r="K42" s="31">
        <f t="shared" si="8"/>
        <v>5</v>
      </c>
      <c r="L42" s="32" t="s">
        <v>333</v>
      </c>
      <c r="M42" s="32" t="s">
        <v>367</v>
      </c>
      <c r="N42" s="14" t="s">
        <v>293</v>
      </c>
      <c r="O42" s="14">
        <v>0</v>
      </c>
      <c r="P42" s="33" t="str">
        <f t="shared" si="9"/>
        <v>17E</v>
      </c>
      <c r="Q42" s="34">
        <f t="shared" si="10"/>
        <v>300000000</v>
      </c>
      <c r="R42" s="34">
        <f t="shared" si="10"/>
        <v>900000000</v>
      </c>
      <c r="S42" s="34">
        <f t="shared" si="10"/>
        <v>500000000</v>
      </c>
      <c r="T42" s="34">
        <f t="shared" si="10"/>
        <v>0</v>
      </c>
      <c r="U42" s="34">
        <f t="shared" si="11"/>
        <v>1700000000</v>
      </c>
      <c r="V42" s="35" t="str">
        <f t="shared" si="12"/>
        <v>17E</v>
      </c>
      <c r="W42" s="36">
        <f t="shared" si="13"/>
        <v>0</v>
      </c>
      <c r="X42" s="35" t="str">
        <f t="shared" si="14"/>
        <v>17E</v>
      </c>
      <c r="Y42" s="36">
        <f t="shared" si="15"/>
        <v>0</v>
      </c>
      <c r="Z42" s="31" t="str">
        <f ca="1">LOOKUP(I42,[1]Paramètres!$A$1:$A$20,[1]Paramètres!$C$1:$C$21)</f>
        <v>-18</v>
      </c>
      <c r="AA42" s="14" t="s">
        <v>35</v>
      </c>
      <c r="AB42" s="37"/>
      <c r="AC42" s="78"/>
      <c r="AD42" s="38" t="str">
        <f>IF(ISNA(VLOOKUP(D42,'[1]Liste en forme Garçons'!$C:$C,1,FALSE)),"","*")</f>
        <v>*</v>
      </c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</row>
    <row r="43" spans="1:46" s="39" customFormat="1" x14ac:dyDescent="0.35">
      <c r="A43" s="50">
        <v>36</v>
      </c>
      <c r="B43" s="25" t="s">
        <v>48</v>
      </c>
      <c r="C43" s="25" t="s">
        <v>602</v>
      </c>
      <c r="D43" s="26" t="s">
        <v>603</v>
      </c>
      <c r="E43" s="27" t="s">
        <v>185</v>
      </c>
      <c r="F43" s="28">
        <v>500</v>
      </c>
      <c r="G43" s="29">
        <v>37209</v>
      </c>
      <c r="H43" s="30" t="str">
        <f>IF(E43="","",IF(COUNTIF([1]Paramètres!$H:$H,E43)=1,IF([1]Paramètres!$E$3=[1]Paramètres!$A$23,"Belfort/Montbéliard",IF([1]Paramètres!$E$3=[1]Paramètres!$A$24,"Doubs","Franche-Comté")),IF(COUNTIF([1]Paramètres!$I:$I,E43)=1,IF([1]Paramètres!$E$3=[1]Paramètres!$A$23,"Belfort/Montbéliard",IF([1]Paramètres!$E$3=[1]Paramètres!$A$24,"Belfort","Franche-Comté")),IF(COUNTIF([1]Paramètres!$J:$J,E43)=1,IF([1]Paramètres!$E$3=[1]Paramètres!$A$25,"Franche-Comté","Haute-Saône"),IF(COUNTIF([1]Paramètres!$K:$K,E43)=1,IF([1]Paramètres!$E$3=[1]Paramètres!$A$25,"Franche-Comté","Jura"),IF(COUNTIF([1]Paramètres!$G:$G,E43)=1,IF([1]Paramètres!$E$3=[1]Paramètres!$A$23,"Besançon",IF([1]Paramètres!$E$3=[1]Paramètres!$A$24,"Doubs","Franche-Comté")),"*** INCONNU ***"))))))</f>
        <v>Doubs</v>
      </c>
      <c r="I43" s="31">
        <f>LOOKUP(YEAR(G43)-[1]Paramètres!$E$1,[1]Paramètres!$A$1:$A$20)</f>
        <v>-16</v>
      </c>
      <c r="J43" s="31" t="str">
        <f>LOOKUP(I43,[1]Paramètres!$A$1:$B$20)</f>
        <v>J1</v>
      </c>
      <c r="K43" s="31">
        <f t="shared" si="8"/>
        <v>5</v>
      </c>
      <c r="L43" s="32">
        <v>0</v>
      </c>
      <c r="M43" s="32" t="s">
        <v>341</v>
      </c>
      <c r="N43" s="32" t="s">
        <v>266</v>
      </c>
      <c r="O43" s="32">
        <v>0</v>
      </c>
      <c r="P43" s="33" t="str">
        <f t="shared" si="9"/>
        <v>11E</v>
      </c>
      <c r="Q43" s="34">
        <f t="shared" si="10"/>
        <v>0</v>
      </c>
      <c r="R43" s="34">
        <f t="shared" si="10"/>
        <v>400000000</v>
      </c>
      <c r="S43" s="34">
        <f t="shared" si="10"/>
        <v>700000000</v>
      </c>
      <c r="T43" s="34">
        <f t="shared" si="10"/>
        <v>0</v>
      </c>
      <c r="U43" s="34">
        <f t="shared" si="11"/>
        <v>1100000000</v>
      </c>
      <c r="V43" s="35" t="str">
        <f t="shared" si="12"/>
        <v>11E</v>
      </c>
      <c r="W43" s="36">
        <f t="shared" si="13"/>
        <v>0</v>
      </c>
      <c r="X43" s="35" t="str">
        <f t="shared" si="14"/>
        <v>11E</v>
      </c>
      <c r="Y43" s="36">
        <f t="shared" si="15"/>
        <v>0</v>
      </c>
      <c r="Z43" s="31" t="str">
        <f ca="1">LOOKUP(I43,[1]Paramètres!$A$1:$A$20,[1]Paramètres!$C$1:$C$21)</f>
        <v>-18</v>
      </c>
      <c r="AA43" s="14" t="s">
        <v>35</v>
      </c>
      <c r="AB43" s="37"/>
      <c r="AC43" s="78"/>
      <c r="AD43" s="38" t="str">
        <f>IF(ISNA(VLOOKUP(D43,'[1]Liste en forme Garçons'!$C:$C,1,FALSE)),"","*")</f>
        <v>*</v>
      </c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</row>
    <row r="44" spans="1:46" s="39" customFormat="1" x14ac:dyDescent="0.35">
      <c r="A44" s="50">
        <v>37</v>
      </c>
      <c r="B44" s="25" t="s">
        <v>604</v>
      </c>
      <c r="C44" s="25" t="s">
        <v>605</v>
      </c>
      <c r="D44" s="26" t="s">
        <v>606</v>
      </c>
      <c r="E44" s="27" t="s">
        <v>93</v>
      </c>
      <c r="F44" s="28">
        <v>500</v>
      </c>
      <c r="G44" s="29">
        <v>37021</v>
      </c>
      <c r="H44" s="30" t="str">
        <f>IF(E44="","",IF(COUNTIF([1]Paramètres!$H:$H,E44)=1,IF([1]Paramètres!$E$3=[1]Paramètres!$A$23,"Belfort/Montbéliard",IF([1]Paramètres!$E$3=[1]Paramètres!$A$24,"Doubs","Franche-Comté")),IF(COUNTIF([1]Paramètres!$I:$I,E44)=1,IF([1]Paramètres!$E$3=[1]Paramètres!$A$23,"Belfort/Montbéliard",IF([1]Paramètres!$E$3=[1]Paramètres!$A$24,"Belfort","Franche-Comté")),IF(COUNTIF([1]Paramètres!$J:$J,E44)=1,IF([1]Paramètres!$E$3=[1]Paramètres!$A$25,"Franche-Comté","Haute-Saône"),IF(COUNTIF([1]Paramètres!$K:$K,E44)=1,IF([1]Paramètres!$E$3=[1]Paramètres!$A$25,"Franche-Comté","Jura"),IF(COUNTIF([1]Paramètres!$G:$G,E44)=1,IF([1]Paramètres!$E$3=[1]Paramètres!$A$23,"Besançon",IF([1]Paramètres!$E$3=[1]Paramètres!$A$24,"Doubs","Franche-Comté")),"*** INCONNU ***"))))))</f>
        <v>Doubs</v>
      </c>
      <c r="I44" s="31">
        <f>LOOKUP(YEAR(G44)-[1]Paramètres!$E$1,[1]Paramètres!$A$1:$A$20)</f>
        <v>-16</v>
      </c>
      <c r="J44" s="31" t="str">
        <f>LOOKUP(I44,[1]Paramètres!$A$1:$B$20)</f>
        <v>J1</v>
      </c>
      <c r="K44" s="31">
        <f t="shared" si="8"/>
        <v>5</v>
      </c>
      <c r="L44" s="32">
        <v>0</v>
      </c>
      <c r="M44" s="32" t="s">
        <v>266</v>
      </c>
      <c r="N44" s="32">
        <v>0</v>
      </c>
      <c r="O44" s="32">
        <v>0</v>
      </c>
      <c r="P44" s="33" t="str">
        <f t="shared" si="9"/>
        <v>7E</v>
      </c>
      <c r="Q44" s="34">
        <f t="shared" si="10"/>
        <v>0</v>
      </c>
      <c r="R44" s="34">
        <f t="shared" si="10"/>
        <v>700000000</v>
      </c>
      <c r="S44" s="34">
        <f t="shared" si="10"/>
        <v>0</v>
      </c>
      <c r="T44" s="34">
        <f t="shared" si="10"/>
        <v>0</v>
      </c>
      <c r="U44" s="34">
        <f t="shared" si="11"/>
        <v>700000000</v>
      </c>
      <c r="V44" s="35" t="str">
        <f t="shared" si="12"/>
        <v>7E</v>
      </c>
      <c r="W44" s="36">
        <f t="shared" si="13"/>
        <v>0</v>
      </c>
      <c r="X44" s="35" t="str">
        <f t="shared" si="14"/>
        <v>7E</v>
      </c>
      <c r="Y44" s="36">
        <f t="shared" si="15"/>
        <v>0</v>
      </c>
      <c r="Z44" s="31" t="str">
        <f ca="1">LOOKUP(I44,[1]Paramètres!$A$1:$A$20,[1]Paramètres!$C$1:$C$21)</f>
        <v>-18</v>
      </c>
      <c r="AA44" s="14" t="s">
        <v>35</v>
      </c>
      <c r="AB44" s="37"/>
      <c r="AC44" s="78"/>
      <c r="AD44" s="38" t="str">
        <f>IF(ISNA(VLOOKUP(D44,'[1]Liste en forme Garçons'!$C:$C,1,FALSE)),"","*")</f>
        <v>*</v>
      </c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</row>
    <row r="45" spans="1:46" s="39" customFormat="1" x14ac:dyDescent="0.35">
      <c r="A45" s="50">
        <v>38</v>
      </c>
      <c r="B45" s="25" t="s">
        <v>48</v>
      </c>
      <c r="C45" s="25" t="s">
        <v>607</v>
      </c>
      <c r="D45" s="26" t="s">
        <v>608</v>
      </c>
      <c r="E45" s="27" t="s">
        <v>93</v>
      </c>
      <c r="F45" s="28">
        <v>545</v>
      </c>
      <c r="G45" s="29">
        <v>37041</v>
      </c>
      <c r="H45" s="30" t="str">
        <f>IF(E45="","",IF(COUNTIF([1]Paramètres!$H:$H,E45)=1,IF([1]Paramètres!$E$3=[1]Paramètres!$A$23,"Belfort/Montbéliard",IF([1]Paramètres!$E$3=[1]Paramètres!$A$24,"Doubs","Franche-Comté")),IF(COUNTIF([1]Paramètres!$I:$I,E45)=1,IF([1]Paramètres!$E$3=[1]Paramètres!$A$23,"Belfort/Montbéliard",IF([1]Paramètres!$E$3=[1]Paramètres!$A$24,"Belfort","Franche-Comté")),IF(COUNTIF([1]Paramètres!$J:$J,E45)=1,IF([1]Paramètres!$E$3=[1]Paramètres!$A$25,"Franche-Comté","Haute-Saône"),IF(COUNTIF([1]Paramètres!$K:$K,E45)=1,IF([1]Paramètres!$E$3=[1]Paramètres!$A$25,"Franche-Comté","Jura"),IF(COUNTIF([1]Paramètres!$G:$G,E45)=1,IF([1]Paramètres!$E$3=[1]Paramètres!$A$23,"Besançon",IF([1]Paramètres!$E$3=[1]Paramètres!$A$24,"Doubs","Franche-Comté")),"*** INCONNU ***"))))))</f>
        <v>Doubs</v>
      </c>
      <c r="I45" s="31">
        <f>LOOKUP(YEAR(G45)-[1]Paramètres!$E$1,[1]Paramètres!$A$1:$A$20)</f>
        <v>-16</v>
      </c>
      <c r="J45" s="31" t="str">
        <f>LOOKUP(I45,[1]Paramètres!$A$1:$B$20)</f>
        <v>J1</v>
      </c>
      <c r="K45" s="31">
        <f t="shared" si="8"/>
        <v>5</v>
      </c>
      <c r="L45" s="32" t="s">
        <v>293</v>
      </c>
      <c r="M45" s="32">
        <v>0</v>
      </c>
      <c r="N45" s="14">
        <v>0</v>
      </c>
      <c r="O45" s="14">
        <v>0</v>
      </c>
      <c r="P45" s="33" t="str">
        <f t="shared" si="9"/>
        <v>5E</v>
      </c>
      <c r="Q45" s="34">
        <f t="shared" si="10"/>
        <v>500000000</v>
      </c>
      <c r="R45" s="34">
        <f t="shared" si="10"/>
        <v>0</v>
      </c>
      <c r="S45" s="34">
        <f t="shared" si="10"/>
        <v>0</v>
      </c>
      <c r="T45" s="34">
        <f t="shared" si="10"/>
        <v>0</v>
      </c>
      <c r="U45" s="34">
        <f t="shared" si="11"/>
        <v>500000000</v>
      </c>
      <c r="V45" s="35" t="str">
        <f t="shared" si="12"/>
        <v>5E</v>
      </c>
      <c r="W45" s="36">
        <f t="shared" si="13"/>
        <v>0</v>
      </c>
      <c r="X45" s="35" t="str">
        <f t="shared" si="14"/>
        <v>5E</v>
      </c>
      <c r="Y45" s="36">
        <f t="shared" si="15"/>
        <v>0</v>
      </c>
      <c r="Z45" s="31" t="str">
        <f ca="1">LOOKUP(I45,[1]Paramètres!$A$1:$A$20,[1]Paramètres!$C$1:$C$21)</f>
        <v>-18</v>
      </c>
      <c r="AA45" s="14" t="s">
        <v>35</v>
      </c>
      <c r="AB45" s="49"/>
      <c r="AC45" s="78"/>
      <c r="AD45" s="38" t="str">
        <f>IF(ISNA(VLOOKUP(D45,'[1]Liste en forme Garçons'!$C:$C,1,FALSE)),"","*")</f>
        <v>*</v>
      </c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6"/>
  <sheetViews>
    <sheetView workbookViewId="0">
      <selection activeCell="AI10" sqref="AI10"/>
    </sheetView>
  </sheetViews>
  <sheetFormatPr baseColWidth="10" defaultRowHeight="16.5" x14ac:dyDescent="0.35"/>
  <cols>
    <col min="1" max="1" width="4.42578125" style="1" customWidth="1"/>
    <col min="2" max="2" width="13.140625" style="2" customWidth="1"/>
    <col min="3" max="3" width="19.42578125" style="3" customWidth="1"/>
    <col min="4" max="4" width="9" style="4" customWidth="1"/>
    <col min="5" max="5" width="18" style="5" customWidth="1"/>
    <col min="6" max="6" width="5.5703125" style="3" customWidth="1"/>
    <col min="7" max="7" width="13.7109375" style="1" hidden="1" customWidth="1"/>
    <col min="8" max="8" width="18.5703125" style="5" hidden="1" customWidth="1"/>
    <col min="9" max="9" width="4.42578125" style="6" customWidth="1"/>
    <col min="10" max="10" width="4.28515625" style="7" customWidth="1"/>
    <col min="11" max="11" width="5.28515625" style="2" customWidth="1"/>
    <col min="12" max="12" width="5.140625" style="2" hidden="1" customWidth="1"/>
    <col min="13" max="13" width="4.7109375" style="6" hidden="1" customWidth="1"/>
    <col min="14" max="14" width="4.7109375" style="2" hidden="1" customWidth="1"/>
    <col min="15" max="15" width="5.28515625" style="2" hidden="1" customWidth="1"/>
    <col min="16" max="16" width="11" style="2" customWidth="1"/>
    <col min="17" max="17" width="5.140625" style="2" hidden="1" customWidth="1"/>
    <col min="18" max="18" width="4.7109375" style="6" hidden="1" customWidth="1"/>
    <col min="19" max="19" width="4.7109375" style="2" hidden="1" customWidth="1"/>
    <col min="20" max="25" width="5.28515625" style="2" hidden="1" customWidth="1"/>
    <col min="26" max="26" width="8.5703125" style="2" hidden="1" customWidth="1"/>
    <col min="27" max="27" width="7.7109375" style="1" hidden="1" customWidth="1"/>
    <col min="28" max="28" width="18.28515625" style="8" customWidth="1"/>
    <col min="29" max="29" width="11.42578125" style="8"/>
    <col min="30" max="30" width="0" style="8" hidden="1" customWidth="1"/>
    <col min="31" max="48" width="11.42578125" style="8"/>
    <col min="49" max="16384" width="11.42578125" style="2"/>
  </cols>
  <sheetData>
    <row r="1" spans="1:48" ht="17.25" thickBot="1" x14ac:dyDescent="0.4"/>
    <row r="2" spans="1:48" ht="17.25" thickBot="1" x14ac:dyDescent="0.4">
      <c r="C2" s="9" t="s">
        <v>0</v>
      </c>
      <c r="E2" s="79" t="s">
        <v>609</v>
      </c>
    </row>
    <row r="3" spans="1:48" x14ac:dyDescent="0.35">
      <c r="E3" s="2"/>
    </row>
    <row r="4" spans="1:48" ht="17.25" thickBot="1" x14ac:dyDescent="0.4">
      <c r="E4" s="2"/>
    </row>
    <row r="5" spans="1:48" ht="17.25" thickBot="1" x14ac:dyDescent="0.4">
      <c r="C5" s="79" t="s">
        <v>2</v>
      </c>
    </row>
    <row r="7" spans="1:48" s="23" customFormat="1" x14ac:dyDescent="0.35">
      <c r="A7" s="12"/>
      <c r="B7" s="13" t="s">
        <v>3</v>
      </c>
      <c r="C7" s="14" t="s">
        <v>4</v>
      </c>
      <c r="D7" s="15" t="s">
        <v>5</v>
      </c>
      <c r="E7" s="16" t="s">
        <v>6</v>
      </c>
      <c r="F7" s="14" t="s">
        <v>7</v>
      </c>
      <c r="G7" s="14" t="s">
        <v>8</v>
      </c>
      <c r="H7" s="16" t="s">
        <v>9</v>
      </c>
      <c r="I7" s="14" t="s">
        <v>10</v>
      </c>
      <c r="J7" s="14" t="s">
        <v>11</v>
      </c>
      <c r="K7" s="14" t="s">
        <v>12</v>
      </c>
      <c r="L7" s="13" t="s">
        <v>13</v>
      </c>
      <c r="M7" s="14" t="s">
        <v>14</v>
      </c>
      <c r="N7" s="17" t="s">
        <v>15</v>
      </c>
      <c r="O7" s="17" t="s">
        <v>16</v>
      </c>
      <c r="P7" s="14" t="s">
        <v>17</v>
      </c>
      <c r="Q7" s="18" t="s">
        <v>18</v>
      </c>
      <c r="R7" s="19" t="s">
        <v>19</v>
      </c>
      <c r="S7" s="20" t="s">
        <v>20</v>
      </c>
      <c r="T7" s="21" t="s">
        <v>21</v>
      </c>
      <c r="U7" s="21" t="s">
        <v>22</v>
      </c>
      <c r="V7" s="21"/>
      <c r="W7" s="21"/>
      <c r="X7" s="21"/>
      <c r="Y7" s="21"/>
      <c r="Z7" s="22" t="s">
        <v>23</v>
      </c>
      <c r="AA7" s="14" t="s">
        <v>24</v>
      </c>
      <c r="AB7" s="14" t="s">
        <v>25</v>
      </c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48" s="86" customFormat="1" x14ac:dyDescent="0.35">
      <c r="A8" s="24">
        <v>1</v>
      </c>
      <c r="B8" s="80" t="s">
        <v>610</v>
      </c>
      <c r="C8" s="80" t="s">
        <v>611</v>
      </c>
      <c r="D8" s="81" t="s">
        <v>612</v>
      </c>
      <c r="E8" s="82" t="s">
        <v>185</v>
      </c>
      <c r="F8" s="83">
        <v>1218</v>
      </c>
      <c r="G8" s="29">
        <v>35826</v>
      </c>
      <c r="H8" s="30" t="str">
        <f>IF(E8="","",IF(COUNTIF([1]Paramètres!$H:$H,E8)=1,IF([1]Paramètres!$E$3=[1]Paramètres!$A$23,"Belfort/Montbéliard",IF([1]Paramètres!$E$3=[1]Paramètres!$A$24,"Doubs","Franche-Comté")),IF(COUNTIF([1]Paramètres!$I:$I,E8)=1,IF([1]Paramètres!$E$3=[1]Paramètres!$A$23,"Belfort/Montbéliard",IF([1]Paramètres!$E$3=[1]Paramètres!$A$24,"Belfort","Franche-Comté")),IF(COUNTIF([1]Paramètres!$J:$J,E8)=1,IF([1]Paramètres!$E$3=[1]Paramètres!$A$25,"Franche-Comté","Haute-Saône"),IF(COUNTIF([1]Paramètres!$K:$K,E8)=1,IF([1]Paramètres!$E$3=[1]Paramètres!$A$25,"Franche-Comté","Jura"),IF(COUNTIF([1]Paramètres!$G:$G,E8)=1,IF([1]Paramètres!$E$3=[1]Paramètres!$A$23,"Besançon",IF([1]Paramètres!$E$3=[1]Paramètres!$A$24,"Doubs","Franche-Comté")),"*** INCONNU ***"))))))</f>
        <v>Doubs</v>
      </c>
      <c r="I8" s="84">
        <f>LOOKUP(YEAR(G8)-[1]Paramètres!$E$1,[1]Paramètres!$A$1:$A$20)</f>
        <v>-19</v>
      </c>
      <c r="J8" s="84" t="str">
        <f>LOOKUP(I8,[1]Paramètres!$A$1:$B$20)</f>
        <v>S</v>
      </c>
      <c r="K8" s="31">
        <f>INT(F8/100)</f>
        <v>12</v>
      </c>
      <c r="L8" s="85" t="s">
        <v>31</v>
      </c>
      <c r="M8" s="85" t="s">
        <v>613</v>
      </c>
      <c r="N8" s="85" t="s">
        <v>41</v>
      </c>
      <c r="O8" s="85" t="s">
        <v>613</v>
      </c>
      <c r="P8" s="33" t="str">
        <f>IF(Y8&gt;0,CONCATENATE(X8,INT(Y8/POWER(10,INT(LOG10(Y8)/2)*2)),CHAR(73-INT(LOG10(Y8)/2))),X8)</f>
        <v>86B</v>
      </c>
      <c r="Q8" s="34">
        <f t="shared" ref="Q8:T11" si="0">POWER(10,(73-CODE(IF(OR(L8=0,L8="",L8="Ni"),"Z",RIGHT(UPPER(L8)))))*2)*IF(OR(L8=0,L8="",L8="Ni"),0,VALUE(LEFT(L8,LEN(L8)-1)))</f>
        <v>100000000000000</v>
      </c>
      <c r="R8" s="34">
        <f t="shared" si="0"/>
        <v>3000000000000000</v>
      </c>
      <c r="S8" s="34">
        <f t="shared" si="0"/>
        <v>2500000000000000</v>
      </c>
      <c r="T8" s="34">
        <f t="shared" si="0"/>
        <v>3000000000000000</v>
      </c>
      <c r="U8" s="34">
        <f>Q8+R8+S8+T8</f>
        <v>8600000000000000</v>
      </c>
      <c r="V8" s="35" t="str">
        <f>IF(U8&gt;0,CONCATENATE(INT(U8/POWER(10,INT(MIN(LOG10(U8),16)/2)*2)),CHAR(73-INT(MIN(LOG10(U8),16)/2))),"0")</f>
        <v>86B</v>
      </c>
      <c r="W8" s="36">
        <f>IF(U8&gt;0,U8-INT(U8/POWER(10,INT(MIN(LOG10(U8),16)/2)*2))*POWER(10,INT(MIN(LOG10(U8),16)/2)*2),0)</f>
        <v>0</v>
      </c>
      <c r="X8" s="35" t="str">
        <f>IF(W8&gt;0,CONCATENATE(V8,INT(W8/POWER(10,INT(LOG10(W8)/2)*2)),CHAR(73-INT(LOG10(W8)/2))),V8)</f>
        <v>86B</v>
      </c>
      <c r="Y8" s="36">
        <f>IF(W8&gt;0,W8-INT(W8/POWER(10,INT(LOG10(W8)/2)*2))*POWER(10,INT(LOG10(W8)/2)*2),0)</f>
        <v>0</v>
      </c>
      <c r="Z8" s="31" t="str">
        <f ca="1">LOOKUP(I8,[1]Paramètres!$A$1:$A$20,[1]Paramètres!$C$1:$C$21)</f>
        <v>+18</v>
      </c>
      <c r="AA8" s="85" t="s">
        <v>35</v>
      </c>
      <c r="AB8" s="37"/>
      <c r="AC8" s="38"/>
      <c r="AD8" s="38" t="str">
        <f>IF(ISNA(VLOOKUP(D8,'[1]Liste en forme Filles'!$C:$C,1,FALSE)),"","*")</f>
        <v>*</v>
      </c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</row>
    <row r="9" spans="1:48" s="86" customFormat="1" x14ac:dyDescent="0.35">
      <c r="A9" s="24">
        <v>2</v>
      </c>
      <c r="B9" s="25" t="s">
        <v>614</v>
      </c>
      <c r="C9" s="25" t="s">
        <v>615</v>
      </c>
      <c r="D9" s="26" t="s">
        <v>616</v>
      </c>
      <c r="E9" s="27" t="s">
        <v>51</v>
      </c>
      <c r="F9" s="28">
        <v>846</v>
      </c>
      <c r="G9" s="29">
        <v>27538</v>
      </c>
      <c r="H9" s="30" t="str">
        <f>IF(E9="","",IF(COUNTIF([1]Paramètres!$H:$H,E9)=1,IF([1]Paramètres!$E$3=[1]Paramètres!$A$23,"Belfort/Montbéliard",IF([1]Paramètres!$E$3=[1]Paramètres!$A$24,"Doubs","Franche-Comté")),IF(COUNTIF([1]Paramètres!$I:$I,E9)=1,IF([1]Paramètres!$E$3=[1]Paramètres!$A$23,"Belfort/Montbéliard",IF([1]Paramètres!$E$3=[1]Paramètres!$A$24,"Belfort","Franche-Comté")),IF(COUNTIF([1]Paramètres!$J:$J,E9)=1,IF([1]Paramètres!$E$3=[1]Paramètres!$A$25,"Franche-Comté","Haute-Saône"),IF(COUNTIF([1]Paramètres!$K:$K,E9)=1,IF([1]Paramètres!$E$3=[1]Paramètres!$A$25,"Franche-Comté","Jura"),IF(COUNTIF([1]Paramètres!$G:$G,E9)=1,IF([1]Paramètres!$E$3=[1]Paramètres!$A$23,"Besançon",IF([1]Paramètres!$E$3=[1]Paramètres!$A$24,"Doubs","Franche-Comté")),"*** INCONNU ***"))))))</f>
        <v>Doubs</v>
      </c>
      <c r="I9" s="84">
        <f>LOOKUP(YEAR(G9)-[1]Paramètres!$E$1,[1]Paramètres!$A$1:$A$20)</f>
        <v>-50</v>
      </c>
      <c r="J9" s="84" t="str">
        <f>LOOKUP(I9,[1]Paramètres!$A$1:$B$20)</f>
        <v>V1</v>
      </c>
      <c r="K9" s="31">
        <f>INT(F9/100)</f>
        <v>8</v>
      </c>
      <c r="L9" s="32" t="s">
        <v>617</v>
      </c>
      <c r="M9" s="32">
        <v>0</v>
      </c>
      <c r="N9" s="32" t="s">
        <v>31</v>
      </c>
      <c r="O9" s="32" t="s">
        <v>618</v>
      </c>
      <c r="P9" s="33" t="str">
        <f>IF(Y9&gt;0,CONCATENATE(X9,INT(Y9/POWER(10,INT(LOG10(Y9)/2)*2)),CHAR(73-INT(LOG10(Y9)/2))),X9)</f>
        <v>19B</v>
      </c>
      <c r="Q9" s="34">
        <f t="shared" si="0"/>
        <v>1500000000000000</v>
      </c>
      <c r="R9" s="34">
        <f t="shared" si="0"/>
        <v>0</v>
      </c>
      <c r="S9" s="34">
        <f t="shared" si="0"/>
        <v>100000000000000</v>
      </c>
      <c r="T9" s="34">
        <f t="shared" si="0"/>
        <v>300000000000000</v>
      </c>
      <c r="U9" s="34">
        <f>Q9+R9+S9+T9</f>
        <v>1900000000000000</v>
      </c>
      <c r="V9" s="35" t="str">
        <f>IF(U9&gt;0,CONCATENATE(INT(U9/POWER(10,INT(MIN(LOG10(U9),16)/2)*2)),CHAR(73-INT(MIN(LOG10(U9),16)/2))),"0")</f>
        <v>19B</v>
      </c>
      <c r="W9" s="36">
        <f>IF(U9&gt;0,U9-INT(U9/POWER(10,INT(MIN(LOG10(U9),16)/2)*2))*POWER(10,INT(MIN(LOG10(U9),16)/2)*2),0)</f>
        <v>0</v>
      </c>
      <c r="X9" s="35" t="str">
        <f>IF(W9&gt;0,CONCATENATE(V9,INT(W9/POWER(10,INT(LOG10(W9)/2)*2)),CHAR(73-INT(LOG10(W9)/2))),V9)</f>
        <v>19B</v>
      </c>
      <c r="Y9" s="36">
        <f>IF(W9&gt;0,W9-INT(W9/POWER(10,INT(LOG10(W9)/2)*2))*POWER(10,INT(LOG10(W9)/2)*2),0)</f>
        <v>0</v>
      </c>
      <c r="Z9" s="31" t="str">
        <f ca="1">LOOKUP(I9,[1]Paramètres!$A$1:$A$20,[1]Paramètres!$C$1:$C$21)</f>
        <v>+18</v>
      </c>
      <c r="AA9" s="14" t="s">
        <v>35</v>
      </c>
      <c r="AB9" s="37"/>
      <c r="AC9" s="38"/>
      <c r="AD9" s="38" t="str">
        <f>IF(ISNA(VLOOKUP(D9,'[1]Liste en forme Filles'!$C:$C,1,FALSE)),"","*")</f>
        <v>*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</row>
    <row r="10" spans="1:48" s="86" customFormat="1" x14ac:dyDescent="0.35">
      <c r="A10" s="24">
        <v>3</v>
      </c>
      <c r="B10" s="25" t="s">
        <v>619</v>
      </c>
      <c r="C10" s="25" t="s">
        <v>620</v>
      </c>
      <c r="D10" s="26" t="s">
        <v>621</v>
      </c>
      <c r="E10" s="27" t="s">
        <v>51</v>
      </c>
      <c r="F10" s="28">
        <v>987</v>
      </c>
      <c r="G10" s="29">
        <v>28085</v>
      </c>
      <c r="H10" s="30" t="str">
        <f>IF(E10="","",IF(COUNTIF([1]Paramètres!$H:$H,E10)=1,IF([1]Paramètres!$E$3=[1]Paramètres!$A$23,"Belfort/Montbéliard",IF([1]Paramètres!$E$3=[1]Paramètres!$A$24,"Doubs","Franche-Comté")),IF(COUNTIF([1]Paramètres!$I:$I,E10)=1,IF([1]Paramètres!$E$3=[1]Paramètres!$A$23,"Belfort/Montbéliard",IF([1]Paramètres!$E$3=[1]Paramètres!$A$24,"Belfort","Franche-Comté")),IF(COUNTIF([1]Paramètres!$J:$J,E10)=1,IF([1]Paramètres!$E$3=[1]Paramètres!$A$25,"Franche-Comté","Haute-Saône"),IF(COUNTIF([1]Paramètres!$K:$K,E10)=1,IF([1]Paramètres!$E$3=[1]Paramètres!$A$25,"Franche-Comté","Jura"),IF(COUNTIF([1]Paramètres!$G:$G,E10)=1,IF([1]Paramètres!$E$3=[1]Paramètres!$A$23,"Besançon",IF([1]Paramètres!$E$3=[1]Paramètres!$A$24,"Doubs","Franche-Comté")),"*** INCONNU ***"))))))</f>
        <v>Doubs</v>
      </c>
      <c r="I10" s="84">
        <f>LOOKUP(YEAR(G10)-[1]Paramètres!$E$1,[1]Paramètres!$A$1:$A$20)</f>
        <v>-50</v>
      </c>
      <c r="J10" s="84" t="str">
        <f>LOOKUP(I10,[1]Paramètres!$A$1:$B$20)</f>
        <v>V1</v>
      </c>
      <c r="K10" s="31">
        <f>INT(F10/100)</f>
        <v>9</v>
      </c>
      <c r="L10" s="87" t="s">
        <v>622</v>
      </c>
      <c r="M10" s="87" t="s">
        <v>47</v>
      </c>
      <c r="N10" s="87">
        <v>0</v>
      </c>
      <c r="O10" s="87">
        <v>0</v>
      </c>
      <c r="P10" s="33" t="str">
        <f>IF(Y10&gt;0,CONCATENATE(X10,INT(Y10/POWER(10,INT(LOG10(Y10)/2)*2)),CHAR(73-INT(LOG10(Y10)/2))),X10)</f>
        <v>11B</v>
      </c>
      <c r="Q10" s="34">
        <f t="shared" si="0"/>
        <v>700000000000000</v>
      </c>
      <c r="R10" s="34">
        <f t="shared" si="0"/>
        <v>400000000000000</v>
      </c>
      <c r="S10" s="34">
        <f t="shared" si="0"/>
        <v>0</v>
      </c>
      <c r="T10" s="34">
        <f t="shared" si="0"/>
        <v>0</v>
      </c>
      <c r="U10" s="34">
        <f>Q10+R10+S10+T10</f>
        <v>1100000000000000</v>
      </c>
      <c r="V10" s="35" t="str">
        <f>IF(U10&gt;0,CONCATENATE(INT(U10/POWER(10,INT(MIN(LOG10(U10),16)/2)*2)),CHAR(73-INT(MIN(LOG10(U10),16)/2))),"0")</f>
        <v>11B</v>
      </c>
      <c r="W10" s="36">
        <f>IF(U10&gt;0,U10-INT(U10/POWER(10,INT(MIN(LOG10(U10),16)/2)*2))*POWER(10,INT(MIN(LOG10(U10),16)/2)*2),0)</f>
        <v>0</v>
      </c>
      <c r="X10" s="35" t="str">
        <f>IF(W10&gt;0,CONCATENATE(V10,INT(W10/POWER(10,INT(LOG10(W10)/2)*2)),CHAR(73-INT(LOG10(W10)/2))),V10)</f>
        <v>11B</v>
      </c>
      <c r="Y10" s="36">
        <f>IF(W10&gt;0,W10-INT(W10/POWER(10,INT(LOG10(W10)/2)*2))*POWER(10,INT(LOG10(W10)/2)*2),0)</f>
        <v>0</v>
      </c>
      <c r="Z10" s="31" t="str">
        <f ca="1">LOOKUP(I10,[1]Paramètres!$A$1:$A$20,[1]Paramètres!$C$1:$C$21)</f>
        <v>+18</v>
      </c>
      <c r="AA10" s="14" t="s">
        <v>35</v>
      </c>
      <c r="AB10" s="37"/>
      <c r="AC10" s="38"/>
      <c r="AD10" s="38" t="str">
        <f>IF(ISNA(VLOOKUP(D10,'[1]Liste en forme Filles'!$C:$C,1,FALSE)),"","*")</f>
        <v>*</v>
      </c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</row>
    <row r="11" spans="1:48" s="86" customFormat="1" x14ac:dyDescent="0.35">
      <c r="A11" s="24">
        <v>4</v>
      </c>
      <c r="B11" s="25" t="s">
        <v>623</v>
      </c>
      <c r="C11" s="25" t="s">
        <v>624</v>
      </c>
      <c r="D11" s="26" t="s">
        <v>625</v>
      </c>
      <c r="E11" s="27" t="s">
        <v>137</v>
      </c>
      <c r="F11" s="28">
        <v>763</v>
      </c>
      <c r="G11" s="29">
        <v>30283</v>
      </c>
      <c r="H11" s="30" t="str">
        <f>IF(E11="","",IF(COUNTIF([1]Paramètres!$H:$H,E11)=1,IF([1]Paramètres!$E$3=[1]Paramètres!$A$23,"Belfort/Montbéliard",IF([1]Paramètres!$E$3=[1]Paramètres!$A$24,"Doubs","Franche-Comté")),IF(COUNTIF([1]Paramètres!$I:$I,E11)=1,IF([1]Paramètres!$E$3=[1]Paramètres!$A$23,"Belfort/Montbéliard",IF([1]Paramètres!$E$3=[1]Paramètres!$A$24,"Belfort","Franche-Comté")),IF(COUNTIF([1]Paramètres!$J:$J,E11)=1,IF([1]Paramètres!$E$3=[1]Paramètres!$A$25,"Franche-Comté","Haute-Saône"),IF(COUNTIF([1]Paramètres!$K:$K,E11)=1,IF([1]Paramètres!$E$3=[1]Paramètres!$A$25,"Franche-Comté","Jura"),IF(COUNTIF([1]Paramètres!$G:$G,E11)=1,IF([1]Paramètres!$E$3=[1]Paramètres!$A$23,"Besançon",IF([1]Paramètres!$E$3=[1]Paramètres!$A$24,"Doubs","Franche-Comté")),"*** INCONNU ***"))))))</f>
        <v>Doubs</v>
      </c>
      <c r="I11" s="84">
        <f>LOOKUP(YEAR(G11)-[1]Paramètres!$E$1,[1]Paramètres!$A$1:$A$20)</f>
        <v>-40</v>
      </c>
      <c r="J11" s="84" t="str">
        <f>LOOKUP(I11,[1]Paramètres!$A$1:$B$20)</f>
        <v>S</v>
      </c>
      <c r="K11" s="31">
        <f>INT(F11/100)</f>
        <v>7</v>
      </c>
      <c r="L11" s="32" t="s">
        <v>626</v>
      </c>
      <c r="M11" s="32" t="s">
        <v>627</v>
      </c>
      <c r="N11" s="32" t="s">
        <v>627</v>
      </c>
      <c r="O11" s="32" t="s">
        <v>626</v>
      </c>
      <c r="P11" s="33" t="str">
        <f>IF(Y11&gt;0,CONCATENATE(X11,INT(Y11/POWER(10,INT(LOG10(Y11)/2)*2)),CHAR(73-INT(LOG10(Y11)/2))),X11)</f>
        <v>2B50C</v>
      </c>
      <c r="Q11" s="34">
        <f t="shared" si="0"/>
        <v>75000000000000</v>
      </c>
      <c r="R11" s="34">
        <f t="shared" si="0"/>
        <v>50000000000000</v>
      </c>
      <c r="S11" s="34">
        <f t="shared" si="0"/>
        <v>50000000000000</v>
      </c>
      <c r="T11" s="34">
        <f t="shared" si="0"/>
        <v>75000000000000</v>
      </c>
      <c r="U11" s="34">
        <f>Q11+R11+S11+T11</f>
        <v>250000000000000</v>
      </c>
      <c r="V11" s="35" t="str">
        <f>IF(U11&gt;0,CONCATENATE(INT(U11/POWER(10,INT(MIN(LOG10(U11),16)/2)*2)),CHAR(73-INT(MIN(LOG10(U11),16)/2))),"0")</f>
        <v>2B</v>
      </c>
      <c r="W11" s="36">
        <f>IF(U11&gt;0,U11-INT(U11/POWER(10,INT(MIN(LOG10(U11),16)/2)*2))*POWER(10,INT(MIN(LOG10(U11),16)/2)*2),0)</f>
        <v>50000000000000</v>
      </c>
      <c r="X11" s="35" t="str">
        <f>IF(W11&gt;0,CONCATENATE(V11,INT(W11/POWER(10,INT(LOG10(W11)/2)*2)),CHAR(73-INT(LOG10(W11)/2))),V11)</f>
        <v>2B50C</v>
      </c>
      <c r="Y11" s="36">
        <f>IF(W11&gt;0,W11-INT(W11/POWER(10,INT(LOG10(W11)/2)*2))*POWER(10,INT(LOG10(W11)/2)*2),0)</f>
        <v>0</v>
      </c>
      <c r="Z11" s="31" t="str">
        <f ca="1">LOOKUP(I11,[1]Paramètres!$A$1:$A$20,[1]Paramètres!$C$1:$C$21)</f>
        <v>+18</v>
      </c>
      <c r="AA11" s="14" t="s">
        <v>35</v>
      </c>
      <c r="AB11" s="49"/>
      <c r="AC11" s="38"/>
      <c r="AD11" s="38" t="str">
        <f>IF(ISNA(VLOOKUP(D11,'[1]Liste en forme Filles'!$C:$C,1,FALSE)),"","*")</f>
        <v>*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48" ht="17.25" thickBot="1" x14ac:dyDescent="0.4"/>
    <row r="13" spans="1:48" ht="17.25" thickBot="1" x14ac:dyDescent="0.4">
      <c r="C13" s="79" t="s">
        <v>628</v>
      </c>
    </row>
    <row r="15" spans="1:48" s="23" customFormat="1" x14ac:dyDescent="0.35">
      <c r="A15" s="12"/>
      <c r="B15" s="13" t="s">
        <v>3</v>
      </c>
      <c r="C15" s="14" t="s">
        <v>4</v>
      </c>
      <c r="D15" s="15" t="s">
        <v>5</v>
      </c>
      <c r="E15" s="16" t="s">
        <v>6</v>
      </c>
      <c r="F15" s="14" t="s">
        <v>7</v>
      </c>
      <c r="G15" s="14" t="s">
        <v>8</v>
      </c>
      <c r="H15" s="16" t="s">
        <v>9</v>
      </c>
      <c r="I15" s="14" t="s">
        <v>10</v>
      </c>
      <c r="J15" s="14" t="s">
        <v>11</v>
      </c>
      <c r="K15" s="14" t="s">
        <v>12</v>
      </c>
      <c r="L15" s="13" t="s">
        <v>13</v>
      </c>
      <c r="M15" s="14" t="s">
        <v>14</v>
      </c>
      <c r="N15" s="17" t="s">
        <v>15</v>
      </c>
      <c r="O15" s="17" t="s">
        <v>16</v>
      </c>
      <c r="P15" s="14" t="s">
        <v>17</v>
      </c>
      <c r="Q15" s="18" t="s">
        <v>18</v>
      </c>
      <c r="R15" s="19" t="s">
        <v>19</v>
      </c>
      <c r="S15" s="20" t="s">
        <v>20</v>
      </c>
      <c r="T15" s="21" t="s">
        <v>21</v>
      </c>
      <c r="U15" s="21" t="s">
        <v>22</v>
      </c>
      <c r="V15" s="21"/>
      <c r="W15" s="21"/>
      <c r="X15" s="21"/>
      <c r="Y15" s="21"/>
      <c r="Z15" s="22" t="s">
        <v>23</v>
      </c>
      <c r="AA15" s="14" t="s">
        <v>24</v>
      </c>
      <c r="AB15" s="14" t="s">
        <v>25</v>
      </c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s="86" customFormat="1" x14ac:dyDescent="0.35">
      <c r="A16" s="24">
        <v>1</v>
      </c>
      <c r="B16" s="88" t="s">
        <v>623</v>
      </c>
      <c r="C16" s="88" t="s">
        <v>629</v>
      </c>
      <c r="D16" s="81" t="s">
        <v>630</v>
      </c>
      <c r="E16" s="89" t="s">
        <v>155</v>
      </c>
      <c r="F16" s="83">
        <v>636</v>
      </c>
      <c r="G16" s="29">
        <v>37764</v>
      </c>
      <c r="H16" s="30" t="str">
        <f>IF(E16="","",IF(COUNTIF([1]Paramètres!$H:$H,E16)=1,IF([1]Paramètres!$E$3=[1]Paramètres!$A$23,"Belfort/Montbéliard",IF([1]Paramètres!$E$3=[1]Paramètres!$A$24,"Doubs","Franche-Comté")),IF(COUNTIF([1]Paramètres!$I:$I,E16)=1,IF([1]Paramètres!$E$3=[1]Paramètres!$A$23,"Belfort/Montbéliard",IF([1]Paramètres!$E$3=[1]Paramètres!$A$24,"Belfort","Franche-Comté")),IF(COUNTIF([1]Paramètres!$J:$J,E16)=1,IF([1]Paramètres!$E$3=[1]Paramètres!$A$25,"Franche-Comté","Haute-Saône"),IF(COUNTIF([1]Paramètres!$K:$K,E16)=1,IF([1]Paramètres!$E$3=[1]Paramètres!$A$25,"Franche-Comté","Jura"),IF(COUNTIF([1]Paramètres!$G:$G,E16)=1,IF([1]Paramètres!$E$3=[1]Paramètres!$A$23,"Besançon",IF([1]Paramètres!$E$3=[1]Paramètres!$A$24,"Doubs","Franche-Comté")),"*** INCONNU ***"))))))</f>
        <v>Doubs</v>
      </c>
      <c r="I16" s="84">
        <f>LOOKUP(YEAR(G16)-[1]Paramètres!$E$1,[1]Paramètres!$A$1:$A$20)</f>
        <v>-14</v>
      </c>
      <c r="J16" s="84" t="str">
        <f>LOOKUP(I16,[1]Paramètres!$A$1:$B$20)</f>
        <v>C1</v>
      </c>
      <c r="K16" s="84">
        <f>INT(F16/100)</f>
        <v>6</v>
      </c>
      <c r="L16" s="90" t="s">
        <v>631</v>
      </c>
      <c r="M16" s="90" t="s">
        <v>632</v>
      </c>
      <c r="N16" s="90" t="s">
        <v>631</v>
      </c>
      <c r="O16" s="90" t="s">
        <v>192</v>
      </c>
      <c r="P16" s="84" t="str">
        <f>IF(Y16&gt;0,CONCATENATE(X16,INT(Y16/POWER(10,INT(LOG10(Y16)/2)*2)),CHAR(73-INT(LOG10(Y16)/2))),X16)</f>
        <v>2D95E</v>
      </c>
      <c r="Q16" s="91">
        <f t="shared" ref="Q16:T18" si="1">POWER(10,(73-CODE(IF(OR(L16=0,L16="",L16="Ni"),"Z",RIGHT(UPPER(L16)))))*2)*IF(OR(L16=0,L16="",L16="Ni"),0,VALUE(LEFT(L16,LEN(L16)-1)))</f>
        <v>7500000000</v>
      </c>
      <c r="R16" s="91">
        <f t="shared" si="1"/>
        <v>4500000000</v>
      </c>
      <c r="S16" s="91">
        <f t="shared" si="1"/>
        <v>7500000000</v>
      </c>
      <c r="T16" s="91">
        <f t="shared" si="1"/>
        <v>10000000000</v>
      </c>
      <c r="U16" s="91">
        <f>Q16+R16+S16+T16</f>
        <v>29500000000</v>
      </c>
      <c r="V16" s="92" t="str">
        <f>IF(U16&gt;0,CONCATENATE(INT(U16/POWER(10,INT(MIN(LOG10(U16),16)/2)*2)),CHAR(73-INT(MIN(LOG10(U16),16)/2))),"0")</f>
        <v>2D</v>
      </c>
      <c r="W16" s="93">
        <f>IF(U16&gt;0,U16-INT(U16/POWER(10,INT(MIN(LOG10(U16),16)/2)*2))*POWER(10,INT(MIN(LOG10(U16),16)/2)*2),0)</f>
        <v>9500000000</v>
      </c>
      <c r="X16" s="92" t="str">
        <f>IF(W16&gt;0,CONCATENATE(V16,INT(W16/POWER(10,INT(LOG10(W16)/2)*2)),CHAR(73-INT(LOG10(W16)/2))),V16)</f>
        <v>2D95E</v>
      </c>
      <c r="Y16" s="93">
        <f>IF(W16&gt;0,W16-INT(W16/POWER(10,INT(LOG10(W16)/2)*2))*POWER(10,INT(LOG10(W16)/2)*2),0)</f>
        <v>0</v>
      </c>
      <c r="Z16" s="31" t="str">
        <f ca="1">LOOKUP(I16,[1]Paramètres!$A$1:$A$20,[1]Paramètres!$C$1:$C$21)</f>
        <v>-15</v>
      </c>
      <c r="AA16" s="85" t="s">
        <v>35</v>
      </c>
      <c r="AB16" s="37"/>
      <c r="AC16" s="38"/>
      <c r="AD16" s="38" t="str">
        <f>IF(ISNA(VLOOKUP(D16,'[1]Liste en forme Filles'!$C:$C,1,FALSE)),"","*")</f>
        <v>*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8" s="86" customFormat="1" x14ac:dyDescent="0.35">
      <c r="A17" s="24">
        <v>2</v>
      </c>
      <c r="B17" s="25" t="s">
        <v>633</v>
      </c>
      <c r="C17" s="25" t="s">
        <v>634</v>
      </c>
      <c r="D17" s="26" t="s">
        <v>635</v>
      </c>
      <c r="E17" s="27" t="s">
        <v>225</v>
      </c>
      <c r="F17" s="28">
        <v>500</v>
      </c>
      <c r="G17" s="29">
        <v>37613</v>
      </c>
      <c r="H17" s="30" t="str">
        <f>IF(E17="","",IF(COUNTIF([1]Paramètres!$H:$H,E17)=1,IF([1]Paramètres!$E$3=[1]Paramètres!$A$23,"Belfort/Montbéliard",IF([1]Paramètres!$E$3=[1]Paramètres!$A$24,"Doubs","Franche-Comté")),IF(COUNTIF([1]Paramètres!$I:$I,E17)=1,IF([1]Paramètres!$E$3=[1]Paramètres!$A$23,"Belfort/Montbéliard",IF([1]Paramètres!$E$3=[1]Paramètres!$A$24,"Belfort","Franche-Comté")),IF(COUNTIF([1]Paramètres!$J:$J,E17)=1,IF([1]Paramètres!$E$3=[1]Paramètres!$A$25,"Franche-Comté","Haute-Saône"),IF(COUNTIF([1]Paramètres!$K:$K,E17)=1,IF([1]Paramètres!$E$3=[1]Paramètres!$A$25,"Franche-Comté","Jura"),IF(COUNTIF([1]Paramètres!$G:$G,E17)=1,IF([1]Paramètres!$E$3=[1]Paramètres!$A$23,"Besançon",IF([1]Paramètres!$E$3=[1]Paramètres!$A$24,"Doubs","Franche-Comté")),"*** INCONNU ***"))))))</f>
        <v>Doubs</v>
      </c>
      <c r="I17" s="84">
        <f>LOOKUP(YEAR(G17)-[1]Paramètres!$E$1,[1]Paramètres!$A$1:$A$20)</f>
        <v>-15</v>
      </c>
      <c r="J17" s="84" t="str">
        <f>LOOKUP(I17,[1]Paramètres!$A$1:$B$20)</f>
        <v>C2</v>
      </c>
      <c r="K17" s="31">
        <f>INT(F17/100)</f>
        <v>5</v>
      </c>
      <c r="L17" s="87" t="s">
        <v>265</v>
      </c>
      <c r="M17" s="87" t="s">
        <v>636</v>
      </c>
      <c r="N17" s="87" t="s">
        <v>265</v>
      </c>
      <c r="O17" s="87">
        <v>0</v>
      </c>
      <c r="P17" s="33" t="str">
        <f>IF(Y17&gt;0,CONCATENATE(X17,INT(Y17/POWER(10,INT(LOG10(Y17)/2)*2)),CHAR(73-INT(LOG10(Y17)/2))),X17)</f>
        <v>63E</v>
      </c>
      <c r="Q17" s="34">
        <f t="shared" si="1"/>
        <v>1500000000</v>
      </c>
      <c r="R17" s="34">
        <f t="shared" si="1"/>
        <v>3300000000</v>
      </c>
      <c r="S17" s="34">
        <f t="shared" si="1"/>
        <v>1500000000</v>
      </c>
      <c r="T17" s="34">
        <f t="shared" si="1"/>
        <v>0</v>
      </c>
      <c r="U17" s="34">
        <f>Q17+R17+S17+T17</f>
        <v>6300000000</v>
      </c>
      <c r="V17" s="35" t="str">
        <f>IF(U17&gt;0,CONCATENATE(INT(U17/POWER(10,INT(MIN(LOG10(U17),16)/2)*2)),CHAR(73-INT(MIN(LOG10(U17),16)/2))),"0")</f>
        <v>63E</v>
      </c>
      <c r="W17" s="36">
        <f>IF(U17&gt;0,U17-INT(U17/POWER(10,INT(MIN(LOG10(U17),16)/2)*2))*POWER(10,INT(MIN(LOG10(U17),16)/2)*2),0)</f>
        <v>0</v>
      </c>
      <c r="X17" s="35" t="str">
        <f>IF(W17&gt;0,CONCATENATE(V17,INT(W17/POWER(10,INT(LOG10(W17)/2)*2)),CHAR(73-INT(LOG10(W17)/2))),V17)</f>
        <v>63E</v>
      </c>
      <c r="Y17" s="36">
        <f>IF(W17&gt;0,W17-INT(W17/POWER(10,INT(LOG10(W17)/2)*2))*POWER(10,INT(LOG10(W17)/2)*2),0)</f>
        <v>0</v>
      </c>
      <c r="Z17" s="31" t="str">
        <f ca="1">LOOKUP(I17,[1]Paramètres!$A$1:$A$20,[1]Paramètres!$C$1:$C$21)</f>
        <v>-15</v>
      </c>
      <c r="AA17" s="14" t="s">
        <v>35</v>
      </c>
      <c r="AB17" s="37"/>
      <c r="AC17" s="38"/>
      <c r="AD17" s="38" t="str">
        <f>IF(ISNA(VLOOKUP(D17,'[1]Liste en forme Filles'!$C:$C,1,FALSE)),"","*")</f>
        <v>*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8" s="86" customFormat="1" x14ac:dyDescent="0.35">
      <c r="A18" s="24">
        <v>3</v>
      </c>
      <c r="B18" s="25" t="s">
        <v>637</v>
      </c>
      <c r="C18" s="25" t="s">
        <v>638</v>
      </c>
      <c r="D18" s="26" t="s">
        <v>639</v>
      </c>
      <c r="E18" s="27" t="s">
        <v>102</v>
      </c>
      <c r="F18" s="28">
        <v>500</v>
      </c>
      <c r="G18" s="29">
        <v>37943</v>
      </c>
      <c r="H18" s="30" t="str">
        <f>IF(E18="","",IF(COUNTIF([1]Paramètres!$H:$H,E18)=1,IF([1]Paramètres!$E$3=[1]Paramètres!$A$23,"Belfort/Montbéliard",IF([1]Paramètres!$E$3=[1]Paramètres!$A$24,"Doubs","Franche-Comté")),IF(COUNTIF([1]Paramètres!$I:$I,E18)=1,IF([1]Paramètres!$E$3=[1]Paramètres!$A$23,"Belfort/Montbéliard",IF([1]Paramètres!$E$3=[1]Paramètres!$A$24,"Belfort","Franche-Comté")),IF(COUNTIF([1]Paramètres!$J:$J,E18)=1,IF([1]Paramètres!$E$3=[1]Paramètres!$A$25,"Franche-Comté","Haute-Saône"),IF(COUNTIF([1]Paramètres!$K:$K,E18)=1,IF([1]Paramètres!$E$3=[1]Paramètres!$A$25,"Franche-Comté","Jura"),IF(COUNTIF([1]Paramètres!$G:$G,E18)=1,IF([1]Paramètres!$E$3=[1]Paramètres!$A$23,"Besançon",IF([1]Paramètres!$E$3=[1]Paramètres!$A$24,"Doubs","Franche-Comté")),"*** INCONNU ***"))))))</f>
        <v>Doubs</v>
      </c>
      <c r="I18" s="84">
        <f>LOOKUP(YEAR(G18)-[1]Paramètres!$E$1,[1]Paramètres!$A$1:$A$20)</f>
        <v>-14</v>
      </c>
      <c r="J18" s="84" t="str">
        <f>LOOKUP(I18,[1]Paramètres!$A$1:$B$20)</f>
        <v>C1</v>
      </c>
      <c r="K18" s="31">
        <f>INT(F18/100)</f>
        <v>5</v>
      </c>
      <c r="L18" s="87" t="s">
        <v>316</v>
      </c>
      <c r="M18" s="87" t="s">
        <v>316</v>
      </c>
      <c r="N18" s="87" t="s">
        <v>316</v>
      </c>
      <c r="O18" s="87" t="s">
        <v>316</v>
      </c>
      <c r="P18" s="33" t="str">
        <f>IF(Y18&gt;0,CONCATENATE(X18,INT(Y18/POWER(10,INT(LOG10(Y18)/2)*2)),CHAR(73-INT(LOG10(Y18)/2))),X18)</f>
        <v>4E</v>
      </c>
      <c r="Q18" s="34">
        <f t="shared" si="1"/>
        <v>100000000</v>
      </c>
      <c r="R18" s="34">
        <f t="shared" si="1"/>
        <v>100000000</v>
      </c>
      <c r="S18" s="34">
        <f t="shared" si="1"/>
        <v>100000000</v>
      </c>
      <c r="T18" s="34">
        <f t="shared" si="1"/>
        <v>100000000</v>
      </c>
      <c r="U18" s="34">
        <f>Q18+R18+S18+T18</f>
        <v>400000000</v>
      </c>
      <c r="V18" s="35" t="str">
        <f>IF(U18&gt;0,CONCATENATE(INT(U18/POWER(10,INT(MIN(LOG10(U18),16)/2)*2)),CHAR(73-INT(MIN(LOG10(U18),16)/2))),"0")</f>
        <v>4E</v>
      </c>
      <c r="W18" s="36">
        <f>IF(U18&gt;0,U18-INT(U18/POWER(10,INT(MIN(LOG10(U18),16)/2)*2))*POWER(10,INT(MIN(LOG10(U18),16)/2)*2),0)</f>
        <v>0</v>
      </c>
      <c r="X18" s="35" t="str">
        <f>IF(W18&gt;0,CONCATENATE(V18,INT(W18/POWER(10,INT(LOG10(W18)/2)*2)),CHAR(73-INT(LOG10(W18)/2))),V18)</f>
        <v>4E</v>
      </c>
      <c r="Y18" s="36">
        <f>IF(W18&gt;0,W18-INT(W18/POWER(10,INT(LOG10(W18)/2)*2))*POWER(10,INT(LOG10(W18)/2)*2),0)</f>
        <v>0</v>
      </c>
      <c r="Z18" s="31" t="str">
        <f ca="1">LOOKUP(I18,[1]Paramètres!$A$1:$A$20,[1]Paramètres!$C$1:$C$21)</f>
        <v>-15</v>
      </c>
      <c r="AA18" s="14" t="s">
        <v>35</v>
      </c>
      <c r="AB18" s="49"/>
      <c r="AC18" s="38"/>
      <c r="AD18" s="38" t="str">
        <f>IF(ISNA(VLOOKUP(D18,'[1]Liste en forme Filles'!$C:$C,1,FALSE)),"","*")</f>
        <v>*</v>
      </c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8" ht="17.25" thickBot="1" x14ac:dyDescent="0.4"/>
    <row r="20" spans="1:48" ht="17.25" thickBot="1" x14ac:dyDescent="0.4">
      <c r="C20" s="79" t="s">
        <v>640</v>
      </c>
    </row>
    <row r="22" spans="1:48" s="23" customFormat="1" x14ac:dyDescent="0.35">
      <c r="A22" s="12"/>
      <c r="B22" s="13" t="s">
        <v>3</v>
      </c>
      <c r="C22" s="14" t="s">
        <v>4</v>
      </c>
      <c r="D22" s="15" t="s">
        <v>5</v>
      </c>
      <c r="E22" s="16" t="s">
        <v>6</v>
      </c>
      <c r="F22" s="14" t="s">
        <v>7</v>
      </c>
      <c r="G22" s="14" t="s">
        <v>8</v>
      </c>
      <c r="H22" s="16" t="s">
        <v>9</v>
      </c>
      <c r="I22" s="14" t="s">
        <v>10</v>
      </c>
      <c r="J22" s="14" t="s">
        <v>11</v>
      </c>
      <c r="K22" s="14" t="s">
        <v>12</v>
      </c>
      <c r="L22" s="13" t="s">
        <v>13</v>
      </c>
      <c r="M22" s="14" t="s">
        <v>14</v>
      </c>
      <c r="N22" s="17" t="s">
        <v>15</v>
      </c>
      <c r="O22" s="17" t="s">
        <v>16</v>
      </c>
      <c r="P22" s="14" t="s">
        <v>17</v>
      </c>
      <c r="Q22" s="18" t="s">
        <v>18</v>
      </c>
      <c r="R22" s="19" t="s">
        <v>19</v>
      </c>
      <c r="S22" s="20" t="s">
        <v>20</v>
      </c>
      <c r="T22" s="21" t="s">
        <v>21</v>
      </c>
      <c r="U22" s="21" t="s">
        <v>22</v>
      </c>
      <c r="V22" s="21"/>
      <c r="W22" s="21"/>
      <c r="X22" s="21"/>
      <c r="Y22" s="21"/>
      <c r="Z22" s="22" t="s">
        <v>23</v>
      </c>
      <c r="AA22" s="14" t="s">
        <v>24</v>
      </c>
      <c r="AB22" s="14" t="s">
        <v>25</v>
      </c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1:48" s="86" customFormat="1" x14ac:dyDescent="0.35">
      <c r="A23" s="24">
        <v>1</v>
      </c>
      <c r="B23" s="88" t="s">
        <v>641</v>
      </c>
      <c r="C23" s="88" t="s">
        <v>642</v>
      </c>
      <c r="D23" s="81" t="s">
        <v>643</v>
      </c>
      <c r="E23" s="82" t="s">
        <v>93</v>
      </c>
      <c r="F23" s="83">
        <v>615</v>
      </c>
      <c r="G23" s="29">
        <v>38160</v>
      </c>
      <c r="H23" s="30" t="str">
        <f>IF(E23="","",IF(COUNTIF([1]Paramètres!$H:$H,E23)=1,IF([1]Paramètres!$E$3=[1]Paramètres!$A$23,"Belfort/Montbéliard",IF([1]Paramètres!$E$3=[1]Paramètres!$A$24,"Doubs","Franche-Comté")),IF(COUNTIF([1]Paramètres!$I:$I,E23)=1,IF([1]Paramètres!$E$3=[1]Paramètres!$A$23,"Belfort/Montbéliard",IF([1]Paramètres!$E$3=[1]Paramètres!$A$24,"Belfort","Franche-Comté")),IF(COUNTIF([1]Paramètres!$J:$J,E23)=1,IF([1]Paramètres!$E$3=[1]Paramètres!$A$25,"Franche-Comté","Haute-Saône"),IF(COUNTIF([1]Paramètres!$K:$K,E23)=1,IF([1]Paramètres!$E$3=[1]Paramètres!$A$25,"Franche-Comté","Jura"),IF(COUNTIF([1]Paramètres!$G:$G,E23)=1,IF([1]Paramètres!$E$3=[1]Paramètres!$A$23,"Besançon",IF([1]Paramètres!$E$3=[1]Paramètres!$A$24,"Doubs","Franche-Comté")),"*** INCONNU ***"))))))</f>
        <v>Doubs</v>
      </c>
      <c r="I23" s="84">
        <f>LOOKUP(YEAR(G23)-[1]Paramètres!$E$1,[1]Paramètres!$A$1:$A$20)</f>
        <v>-13</v>
      </c>
      <c r="J23" s="84" t="str">
        <f>LOOKUP(I23,[1]Paramètres!$A$1:$B$20)</f>
        <v>M2</v>
      </c>
      <c r="K23" s="31">
        <f t="shared" ref="K23:K28" si="2">INT(F23/100)</f>
        <v>6</v>
      </c>
      <c r="L23" s="85" t="s">
        <v>341</v>
      </c>
      <c r="M23" s="85" t="s">
        <v>316</v>
      </c>
      <c r="N23" s="85" t="s">
        <v>333</v>
      </c>
      <c r="O23" s="85" t="s">
        <v>316</v>
      </c>
      <c r="P23" s="33" t="str">
        <f t="shared" ref="P23:P28" si="3">IF(Y23&gt;0,CONCATENATE(X23,INT(Y23/POWER(10,INT(LOG10(Y23)/2)*2)),CHAR(73-INT(LOG10(Y23)/2))),X23)</f>
        <v>9E</v>
      </c>
      <c r="Q23" s="34">
        <f t="shared" ref="Q23:T28" si="4">POWER(10,(73-CODE(IF(OR(L23=0,L23="",L23="Ni"),"Z",RIGHT(UPPER(L23)))))*2)*IF(OR(L23=0,L23="",L23="Ni"),0,VALUE(LEFT(L23,LEN(L23)-1)))</f>
        <v>400000000</v>
      </c>
      <c r="R23" s="34">
        <f t="shared" si="4"/>
        <v>100000000</v>
      </c>
      <c r="S23" s="34">
        <f t="shared" si="4"/>
        <v>300000000</v>
      </c>
      <c r="T23" s="34">
        <f t="shared" si="4"/>
        <v>100000000</v>
      </c>
      <c r="U23" s="34">
        <f t="shared" ref="U23:U28" si="5">Q23+R23+S23+T23</f>
        <v>900000000</v>
      </c>
      <c r="V23" s="35" t="str">
        <f t="shared" ref="V23:V28" si="6">IF(U23&gt;0,CONCATENATE(INT(U23/POWER(10,INT(MIN(LOG10(U23),16)/2)*2)),CHAR(73-INT(MIN(LOG10(U23),16)/2))),"0")</f>
        <v>9E</v>
      </c>
      <c r="W23" s="36">
        <f t="shared" ref="W23:W28" si="7">IF(U23&gt;0,U23-INT(U23/POWER(10,INT(MIN(LOG10(U23),16)/2)*2))*POWER(10,INT(MIN(LOG10(U23),16)/2)*2),0)</f>
        <v>0</v>
      </c>
      <c r="X23" s="35" t="str">
        <f t="shared" ref="X23:X28" si="8">IF(W23&gt;0,CONCATENATE(V23,INT(W23/POWER(10,INT(LOG10(W23)/2)*2)),CHAR(73-INT(LOG10(W23)/2))),V23)</f>
        <v>9E</v>
      </c>
      <c r="Y23" s="36">
        <f t="shared" ref="Y23:Y28" si="9">IF(W23&gt;0,W23-INT(W23/POWER(10,INT(LOG10(W23)/2)*2))*POWER(10,INT(LOG10(W23)/2)*2),0)</f>
        <v>0</v>
      </c>
      <c r="Z23" s="31" t="str">
        <f ca="1">LOOKUP(I23,[1]Paramètres!$A$1:$A$20,[1]Paramètres!$C$1:$C$21)</f>
        <v>-13</v>
      </c>
      <c r="AA23" s="85" t="s">
        <v>35</v>
      </c>
      <c r="AB23" s="51"/>
      <c r="AC23" s="38"/>
      <c r="AD23" s="38" t="str">
        <f>IF(ISNA(VLOOKUP(D23,'[1]Liste en forme Filles'!$C:$C,1,FALSE)),"","*")</f>
        <v>*</v>
      </c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8" s="86" customFormat="1" x14ac:dyDescent="0.35">
      <c r="A24" s="24">
        <v>2</v>
      </c>
      <c r="B24" s="88" t="s">
        <v>644</v>
      </c>
      <c r="C24" s="88" t="s">
        <v>645</v>
      </c>
      <c r="D24" s="81" t="s">
        <v>646</v>
      </c>
      <c r="E24" s="82" t="s">
        <v>185</v>
      </c>
      <c r="F24" s="83">
        <v>599</v>
      </c>
      <c r="G24" s="29">
        <v>38584</v>
      </c>
      <c r="H24" s="30" t="str">
        <f>IF(E24="","",IF(COUNTIF([1]Paramètres!$H:$H,E24)=1,IF([1]Paramètres!$E$3=[1]Paramètres!$A$23,"Belfort/Montbéliard",IF([1]Paramètres!$E$3=[1]Paramètres!$A$24,"Doubs","Franche-Comté")),IF(COUNTIF([1]Paramètres!$I:$I,E24)=1,IF([1]Paramètres!$E$3=[1]Paramètres!$A$23,"Belfort/Montbéliard",IF([1]Paramètres!$E$3=[1]Paramètres!$A$24,"Belfort","Franche-Comté")),IF(COUNTIF([1]Paramètres!$J:$J,E24)=1,IF([1]Paramètres!$E$3=[1]Paramètres!$A$25,"Franche-Comté","Haute-Saône"),IF(COUNTIF([1]Paramètres!$K:$K,E24)=1,IF([1]Paramètres!$E$3=[1]Paramètres!$A$25,"Franche-Comté","Jura"),IF(COUNTIF([1]Paramètres!$G:$G,E24)=1,IF([1]Paramètres!$E$3=[1]Paramètres!$A$23,"Besançon",IF([1]Paramètres!$E$3=[1]Paramètres!$A$24,"Doubs","Franche-Comté")),"*** INCONNU ***"))))))</f>
        <v>Doubs</v>
      </c>
      <c r="I24" s="84">
        <f>LOOKUP(YEAR(G24)-[1]Paramètres!$E$1,[1]Paramètres!$A$1:$A$20)</f>
        <v>-12</v>
      </c>
      <c r="J24" s="84" t="str">
        <f>LOOKUP(I24,[1]Paramètres!$A$1:$B$20)</f>
        <v>M1</v>
      </c>
      <c r="K24" s="31">
        <f t="shared" si="2"/>
        <v>5</v>
      </c>
      <c r="L24" s="90" t="s">
        <v>288</v>
      </c>
      <c r="M24" s="90" t="s">
        <v>423</v>
      </c>
      <c r="N24" s="90" t="s">
        <v>393</v>
      </c>
      <c r="O24" s="90" t="s">
        <v>288</v>
      </c>
      <c r="P24" s="33" t="str">
        <f t="shared" si="3"/>
        <v>2E25F</v>
      </c>
      <c r="Q24" s="34">
        <f t="shared" si="4"/>
        <v>80000000</v>
      </c>
      <c r="R24" s="34">
        <f t="shared" si="4"/>
        <v>45000000</v>
      </c>
      <c r="S24" s="34">
        <f t="shared" si="4"/>
        <v>20000000</v>
      </c>
      <c r="T24" s="34">
        <f t="shared" si="4"/>
        <v>80000000</v>
      </c>
      <c r="U24" s="34">
        <f t="shared" si="5"/>
        <v>225000000</v>
      </c>
      <c r="V24" s="35" t="str">
        <f t="shared" si="6"/>
        <v>2E</v>
      </c>
      <c r="W24" s="36">
        <f t="shared" si="7"/>
        <v>25000000</v>
      </c>
      <c r="X24" s="35" t="str">
        <f t="shared" si="8"/>
        <v>2E25F</v>
      </c>
      <c r="Y24" s="36">
        <f t="shared" si="9"/>
        <v>0</v>
      </c>
      <c r="Z24" s="31" t="str">
        <f ca="1">LOOKUP(I24,[1]Paramètres!$A$1:$A$20,[1]Paramètres!$C$1:$C$21)</f>
        <v>-13</v>
      </c>
      <c r="AA24" s="85" t="s">
        <v>35</v>
      </c>
      <c r="AB24" s="73"/>
      <c r="AC24" s="38"/>
      <c r="AD24" s="38" t="str">
        <f>IF(ISNA(VLOOKUP(D24,'[1]Liste en forme Filles'!$C:$C,1,FALSE)),"","*")</f>
        <v>*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8" s="86" customFormat="1" x14ac:dyDescent="0.35">
      <c r="A25" s="24">
        <v>3</v>
      </c>
      <c r="B25" s="88" t="s">
        <v>647</v>
      </c>
      <c r="C25" s="88" t="s">
        <v>648</v>
      </c>
      <c r="D25" s="81" t="s">
        <v>649</v>
      </c>
      <c r="E25" s="82" t="s">
        <v>185</v>
      </c>
      <c r="F25" s="83">
        <v>517</v>
      </c>
      <c r="G25" s="29">
        <v>38552</v>
      </c>
      <c r="H25" s="30" t="str">
        <f>IF(E25="","",IF(COUNTIF([1]Paramètres!$H:$H,E25)=1,IF([1]Paramètres!$E$3=[1]Paramètres!$A$23,"Belfort/Montbéliard",IF([1]Paramètres!$E$3=[1]Paramètres!$A$24,"Doubs","Franche-Comté")),IF(COUNTIF([1]Paramètres!$I:$I,E25)=1,IF([1]Paramètres!$E$3=[1]Paramètres!$A$23,"Belfort/Montbéliard",IF([1]Paramètres!$E$3=[1]Paramètres!$A$24,"Belfort","Franche-Comté")),IF(COUNTIF([1]Paramètres!$J:$J,E25)=1,IF([1]Paramètres!$E$3=[1]Paramètres!$A$25,"Franche-Comté","Haute-Saône"),IF(COUNTIF([1]Paramètres!$K:$K,E25)=1,IF([1]Paramètres!$E$3=[1]Paramètres!$A$25,"Franche-Comté","Jura"),IF(COUNTIF([1]Paramètres!$G:$G,E25)=1,IF([1]Paramètres!$E$3=[1]Paramètres!$A$23,"Besançon",IF([1]Paramètres!$E$3=[1]Paramètres!$A$24,"Doubs","Franche-Comté")),"*** INCONNU ***"))))))</f>
        <v>Doubs</v>
      </c>
      <c r="I25" s="84">
        <f>LOOKUP(YEAR(G25)-[1]Paramètres!$E$1,[1]Paramètres!$A$1:$A$20)</f>
        <v>-12</v>
      </c>
      <c r="J25" s="84" t="str">
        <f>LOOKUP(I25,[1]Paramètres!$A$1:$B$20)</f>
        <v>M1</v>
      </c>
      <c r="K25" s="31">
        <f t="shared" si="2"/>
        <v>5</v>
      </c>
      <c r="L25" s="85">
        <v>0</v>
      </c>
      <c r="M25" s="90" t="s">
        <v>354</v>
      </c>
      <c r="N25" s="90">
        <v>0</v>
      </c>
      <c r="O25" s="90" t="s">
        <v>423</v>
      </c>
      <c r="P25" s="33" t="str">
        <f t="shared" si="3"/>
        <v>78F</v>
      </c>
      <c r="Q25" s="34">
        <f t="shared" si="4"/>
        <v>0</v>
      </c>
      <c r="R25" s="34">
        <f t="shared" si="4"/>
        <v>33000000</v>
      </c>
      <c r="S25" s="34">
        <f t="shared" si="4"/>
        <v>0</v>
      </c>
      <c r="T25" s="34">
        <f t="shared" si="4"/>
        <v>45000000</v>
      </c>
      <c r="U25" s="34">
        <f t="shared" si="5"/>
        <v>78000000</v>
      </c>
      <c r="V25" s="35" t="str">
        <f t="shared" si="6"/>
        <v>78F</v>
      </c>
      <c r="W25" s="36">
        <f t="shared" si="7"/>
        <v>0</v>
      </c>
      <c r="X25" s="35" t="str">
        <f t="shared" si="8"/>
        <v>78F</v>
      </c>
      <c r="Y25" s="36">
        <f t="shared" si="9"/>
        <v>0</v>
      </c>
      <c r="Z25" s="31" t="str">
        <f ca="1">LOOKUP(I25,[1]Paramètres!$A$1:$A$20,[1]Paramètres!$C$1:$C$21)</f>
        <v>-13</v>
      </c>
      <c r="AA25" s="85" t="s">
        <v>35</v>
      </c>
      <c r="AB25" s="73"/>
      <c r="AC25" s="38"/>
      <c r="AD25" s="38" t="str">
        <f>IF(ISNA(VLOOKUP(D25,'[1]Liste en forme Filles'!$C:$C,1,FALSE)),"","*")</f>
        <v>*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8" s="86" customFormat="1" x14ac:dyDescent="0.35">
      <c r="A26" s="24">
        <v>4</v>
      </c>
      <c r="B26" s="25" t="s">
        <v>650</v>
      </c>
      <c r="C26" s="25" t="s">
        <v>651</v>
      </c>
      <c r="D26" s="94" t="s">
        <v>652</v>
      </c>
      <c r="E26" s="95" t="s">
        <v>185</v>
      </c>
      <c r="F26" s="28">
        <v>500</v>
      </c>
      <c r="G26" s="29">
        <v>38615</v>
      </c>
      <c r="H26" s="30" t="str">
        <f>IF(E26="","",IF(COUNTIF([1]Paramètres!$H:$H,E26)=1,IF([1]Paramètres!$E$3=[1]Paramètres!$A$23,"Belfort/Montbéliard",IF([1]Paramètres!$E$3=[1]Paramètres!$A$24,"Doubs","Franche-Comté")),IF(COUNTIF([1]Paramètres!$I:$I,E26)=1,IF([1]Paramètres!$E$3=[1]Paramètres!$A$23,"Belfort/Montbéliard",IF([1]Paramètres!$E$3=[1]Paramètres!$A$24,"Belfort","Franche-Comté")),IF(COUNTIF([1]Paramètres!$J:$J,E26)=1,IF([1]Paramètres!$E$3=[1]Paramètres!$A$25,"Franche-Comté","Haute-Saône"),IF(COUNTIF([1]Paramètres!$K:$K,E26)=1,IF([1]Paramètres!$E$3=[1]Paramètres!$A$25,"Franche-Comté","Jura"),IF(COUNTIF([1]Paramètres!$G:$G,E26)=1,IF([1]Paramètres!$E$3=[1]Paramètres!$A$23,"Besançon",IF([1]Paramètres!$E$3=[1]Paramètres!$A$24,"Doubs","Franche-Comté")),"*** INCONNU ***"))))))</f>
        <v>Doubs</v>
      </c>
      <c r="I26" s="84">
        <f>LOOKUP(YEAR(G26)-[1]Paramètres!$E$1,[1]Paramètres!$A$1:$A$20)</f>
        <v>-12</v>
      </c>
      <c r="J26" s="84" t="str">
        <f>LOOKUP(I26,[1]Paramètres!$A$1:$B$20)</f>
        <v>M1</v>
      </c>
      <c r="K26" s="31">
        <f t="shared" si="2"/>
        <v>5</v>
      </c>
      <c r="L26" s="90" t="s">
        <v>354</v>
      </c>
      <c r="M26" s="90" t="s">
        <v>653</v>
      </c>
      <c r="N26" s="90">
        <v>0</v>
      </c>
      <c r="O26" s="90" t="s">
        <v>362</v>
      </c>
      <c r="P26" s="33" t="str">
        <f t="shared" si="3"/>
        <v>56F</v>
      </c>
      <c r="Q26" s="34">
        <f t="shared" si="4"/>
        <v>33000000</v>
      </c>
      <c r="R26" s="34">
        <f t="shared" si="4"/>
        <v>21000000</v>
      </c>
      <c r="S26" s="34">
        <f t="shared" si="4"/>
        <v>0</v>
      </c>
      <c r="T26" s="34">
        <f t="shared" si="4"/>
        <v>2000000</v>
      </c>
      <c r="U26" s="34">
        <f t="shared" si="5"/>
        <v>56000000</v>
      </c>
      <c r="V26" s="35" t="str">
        <f t="shared" si="6"/>
        <v>56F</v>
      </c>
      <c r="W26" s="36">
        <f t="shared" si="7"/>
        <v>0</v>
      </c>
      <c r="X26" s="35" t="str">
        <f t="shared" si="8"/>
        <v>56F</v>
      </c>
      <c r="Y26" s="36">
        <f t="shared" si="9"/>
        <v>0</v>
      </c>
      <c r="Z26" s="31" t="str">
        <f ca="1">LOOKUP(I26,[1]Paramètres!$A$1:$A$20,[1]Paramètres!$C$1:$C$21)</f>
        <v>-13</v>
      </c>
      <c r="AA26" s="85" t="s">
        <v>35</v>
      </c>
      <c r="AB26" s="73"/>
      <c r="AC26" s="38"/>
      <c r="AD26" s="38" t="str">
        <f>IF(ISNA(VLOOKUP(D26,'[1]Liste en forme Filles'!$C:$C,1,FALSE)),"","*")</f>
        <v>*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8" s="86" customFormat="1" x14ac:dyDescent="0.35">
      <c r="A27" s="24">
        <v>5</v>
      </c>
      <c r="B27" s="25" t="s">
        <v>654</v>
      </c>
      <c r="C27" s="25" t="s">
        <v>655</v>
      </c>
      <c r="D27" s="26" t="s">
        <v>656</v>
      </c>
      <c r="E27" s="27" t="s">
        <v>102</v>
      </c>
      <c r="F27" s="28">
        <v>500</v>
      </c>
      <c r="G27" s="29">
        <v>38325</v>
      </c>
      <c r="H27" s="30" t="str">
        <f>IF(E27="","",IF(COUNTIF([1]Paramètres!$H:$H,E27)=1,IF([1]Paramètres!$E$3=[1]Paramètres!$A$23,"Belfort/Montbéliard",IF([1]Paramètres!$E$3=[1]Paramètres!$A$24,"Doubs","Franche-Comté")),IF(COUNTIF([1]Paramètres!$I:$I,E27)=1,IF([1]Paramètres!$E$3=[1]Paramètres!$A$23,"Belfort/Montbéliard",IF([1]Paramètres!$E$3=[1]Paramètres!$A$24,"Belfort","Franche-Comté")),IF(COUNTIF([1]Paramètres!$J:$J,E27)=1,IF([1]Paramètres!$E$3=[1]Paramètres!$A$25,"Franche-Comté","Haute-Saône"),IF(COUNTIF([1]Paramètres!$K:$K,E27)=1,IF([1]Paramètres!$E$3=[1]Paramètres!$A$25,"Franche-Comté","Jura"),IF(COUNTIF([1]Paramètres!$G:$G,E27)=1,IF([1]Paramètres!$E$3=[1]Paramètres!$A$23,"Besançon",IF([1]Paramètres!$E$3=[1]Paramètres!$A$24,"Doubs","Franche-Comté")),"*** INCONNU ***"))))))</f>
        <v>Doubs</v>
      </c>
      <c r="I27" s="84">
        <f>LOOKUP(YEAR(G27)-[1]Paramètres!$E$1,[1]Paramètres!$A$1:$A$20)</f>
        <v>-13</v>
      </c>
      <c r="J27" s="84" t="str">
        <f>LOOKUP(I27,[1]Paramètres!$A$1:$B$20)</f>
        <v>M2</v>
      </c>
      <c r="K27" s="31">
        <f t="shared" si="2"/>
        <v>5</v>
      </c>
      <c r="L27" s="87" t="s">
        <v>418</v>
      </c>
      <c r="M27" s="87" t="s">
        <v>418</v>
      </c>
      <c r="N27" s="87" t="s">
        <v>418</v>
      </c>
      <c r="O27" s="87" t="s">
        <v>418</v>
      </c>
      <c r="P27" s="33" t="str">
        <f t="shared" si="3"/>
        <v>4F</v>
      </c>
      <c r="Q27" s="34">
        <f t="shared" si="4"/>
        <v>1000000</v>
      </c>
      <c r="R27" s="34">
        <f t="shared" si="4"/>
        <v>1000000</v>
      </c>
      <c r="S27" s="34">
        <f t="shared" si="4"/>
        <v>1000000</v>
      </c>
      <c r="T27" s="34">
        <f t="shared" si="4"/>
        <v>1000000</v>
      </c>
      <c r="U27" s="34">
        <f t="shared" si="5"/>
        <v>4000000</v>
      </c>
      <c r="V27" s="35" t="str">
        <f t="shared" si="6"/>
        <v>4F</v>
      </c>
      <c r="W27" s="36">
        <f t="shared" si="7"/>
        <v>0</v>
      </c>
      <c r="X27" s="35" t="str">
        <f t="shared" si="8"/>
        <v>4F</v>
      </c>
      <c r="Y27" s="36">
        <f t="shared" si="9"/>
        <v>0</v>
      </c>
      <c r="Z27" s="31" t="str">
        <f ca="1">LOOKUP(I27,[1]Paramètres!$A$1:$A$20,[1]Paramètres!$C$1:$C$21)</f>
        <v>-13</v>
      </c>
      <c r="AA27" s="14" t="s">
        <v>35</v>
      </c>
      <c r="AB27" s="73"/>
      <c r="AC27" s="38"/>
      <c r="AD27" s="38" t="str">
        <f>IF(ISNA(VLOOKUP(D27,'[1]Liste en forme Filles'!$C:$C,1,FALSE)),"","*")</f>
        <v>*</v>
      </c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8" s="86" customFormat="1" x14ac:dyDescent="0.35">
      <c r="A28" s="24">
        <v>6</v>
      </c>
      <c r="B28" s="25" t="s">
        <v>657</v>
      </c>
      <c r="C28" s="25" t="s">
        <v>658</v>
      </c>
      <c r="D28" s="26" t="s">
        <v>659</v>
      </c>
      <c r="E28" s="27" t="s">
        <v>185</v>
      </c>
      <c r="F28" s="83">
        <v>500</v>
      </c>
      <c r="G28" s="29">
        <v>38470</v>
      </c>
      <c r="H28" s="30" t="str">
        <f>IF(E28="","",IF(COUNTIF([1]Paramètres!$H:$H,E28)=1,IF([1]Paramètres!$E$3=[1]Paramètres!$A$23,"Belfort/Montbéliard",IF([1]Paramètres!$E$3=[1]Paramètres!$A$24,"Doubs","Franche-Comté")),IF(COUNTIF([1]Paramètres!$I:$I,E28)=1,IF([1]Paramètres!$E$3=[1]Paramètres!$A$23,"Belfort/Montbéliard",IF([1]Paramètres!$E$3=[1]Paramètres!$A$24,"Belfort","Franche-Comté")),IF(COUNTIF([1]Paramètres!$J:$J,E28)=1,IF([1]Paramètres!$E$3=[1]Paramètres!$A$25,"Franche-Comté","Haute-Saône"),IF(COUNTIF([1]Paramètres!$K:$K,E28)=1,IF([1]Paramètres!$E$3=[1]Paramètres!$A$25,"Franche-Comté","Jura"),IF(COUNTIF([1]Paramètres!$G:$G,E28)=1,IF([1]Paramètres!$E$3=[1]Paramètres!$A$23,"Besançon",IF([1]Paramètres!$E$3=[1]Paramètres!$A$24,"Doubs","Franche-Comté")),"*** INCONNU ***"))))))</f>
        <v>Doubs</v>
      </c>
      <c r="I28" s="84">
        <f>LOOKUP(YEAR(G28)-[1]Paramètres!$E$1,[1]Paramètres!$A$1:$A$20)</f>
        <v>-12</v>
      </c>
      <c r="J28" s="84" t="str">
        <f>LOOKUP(I28,[1]Paramètres!$A$1:$B$20)</f>
        <v>M1</v>
      </c>
      <c r="K28" s="31">
        <f t="shared" si="2"/>
        <v>5</v>
      </c>
      <c r="L28" s="87" t="s">
        <v>660</v>
      </c>
      <c r="M28" s="87">
        <v>0</v>
      </c>
      <c r="N28" s="87" t="s">
        <v>660</v>
      </c>
      <c r="O28" s="87" t="s">
        <v>660</v>
      </c>
      <c r="P28" s="33" t="str">
        <f t="shared" si="3"/>
        <v>2F25G</v>
      </c>
      <c r="Q28" s="34">
        <f t="shared" si="4"/>
        <v>750000</v>
      </c>
      <c r="R28" s="34">
        <f t="shared" si="4"/>
        <v>0</v>
      </c>
      <c r="S28" s="34">
        <f t="shared" si="4"/>
        <v>750000</v>
      </c>
      <c r="T28" s="34">
        <f t="shared" si="4"/>
        <v>750000</v>
      </c>
      <c r="U28" s="34">
        <f t="shared" si="5"/>
        <v>2250000</v>
      </c>
      <c r="V28" s="35" t="str">
        <f t="shared" si="6"/>
        <v>2F</v>
      </c>
      <c r="W28" s="36">
        <f t="shared" si="7"/>
        <v>250000</v>
      </c>
      <c r="X28" s="35" t="str">
        <f t="shared" si="8"/>
        <v>2F25G</v>
      </c>
      <c r="Y28" s="36">
        <f t="shared" si="9"/>
        <v>0</v>
      </c>
      <c r="Z28" s="31" t="str">
        <f ca="1">LOOKUP(I28,[1]Paramètres!$A$1:$A$20,[1]Paramètres!$C$1:$C$21)</f>
        <v>-13</v>
      </c>
      <c r="AA28" s="14" t="s">
        <v>35</v>
      </c>
      <c r="AB28" s="49"/>
      <c r="AC28" s="38"/>
      <c r="AD28" s="38" t="str">
        <f>IF(ISNA(VLOOKUP(D28,'[1]Liste en forme Filles'!$C:$C,1,FALSE)),"","*")</f>
        <v>*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8" ht="17.25" thickBot="1" x14ac:dyDescent="0.4"/>
    <row r="30" spans="1:48" ht="17.25" thickBot="1" x14ac:dyDescent="0.4">
      <c r="C30" s="79" t="s">
        <v>661</v>
      </c>
    </row>
    <row r="32" spans="1:48" s="23" customFormat="1" x14ac:dyDescent="0.35">
      <c r="A32" s="12"/>
      <c r="B32" s="13" t="s">
        <v>3</v>
      </c>
      <c r="C32" s="14" t="s">
        <v>4</v>
      </c>
      <c r="D32" s="15" t="s">
        <v>5</v>
      </c>
      <c r="E32" s="16" t="s">
        <v>6</v>
      </c>
      <c r="F32" s="14" t="s">
        <v>7</v>
      </c>
      <c r="G32" s="14" t="s">
        <v>8</v>
      </c>
      <c r="H32" s="16" t="s">
        <v>9</v>
      </c>
      <c r="I32" s="14" t="s">
        <v>10</v>
      </c>
      <c r="J32" s="14" t="s">
        <v>11</v>
      </c>
      <c r="K32" s="14" t="s">
        <v>12</v>
      </c>
      <c r="L32" s="13" t="s">
        <v>13</v>
      </c>
      <c r="M32" s="14" t="s">
        <v>14</v>
      </c>
      <c r="N32" s="17" t="s">
        <v>15</v>
      </c>
      <c r="O32" s="17" t="s">
        <v>16</v>
      </c>
      <c r="P32" s="14" t="s">
        <v>17</v>
      </c>
      <c r="Q32" s="18" t="s">
        <v>18</v>
      </c>
      <c r="R32" s="19" t="s">
        <v>19</v>
      </c>
      <c r="S32" s="20" t="s">
        <v>20</v>
      </c>
      <c r="T32" s="21" t="s">
        <v>21</v>
      </c>
      <c r="U32" s="21" t="s">
        <v>22</v>
      </c>
      <c r="V32" s="21"/>
      <c r="W32" s="21"/>
      <c r="X32" s="21"/>
      <c r="Y32" s="21"/>
      <c r="Z32" s="22" t="s">
        <v>23</v>
      </c>
      <c r="AA32" s="14" t="s">
        <v>24</v>
      </c>
      <c r="AB32" s="14" t="s">
        <v>25</v>
      </c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</row>
    <row r="33" spans="1:48" s="86" customFormat="1" x14ac:dyDescent="0.35">
      <c r="A33" s="24">
        <v>1</v>
      </c>
      <c r="B33" s="80" t="s">
        <v>662</v>
      </c>
      <c r="C33" s="80" t="s">
        <v>663</v>
      </c>
      <c r="D33" s="81" t="s">
        <v>664</v>
      </c>
      <c r="E33" s="82" t="s">
        <v>225</v>
      </c>
      <c r="F33" s="83">
        <v>799</v>
      </c>
      <c r="G33" s="29">
        <v>38845</v>
      </c>
      <c r="H33" s="30" t="str">
        <f>IF(E33="","",IF(COUNTIF([1]Paramètres!$H:$H,E33)=1,IF([1]Paramètres!$E$3=[1]Paramètres!$A$23,"Belfort/Montbéliard",IF([1]Paramètres!$E$3=[1]Paramètres!$A$24,"Doubs","Franche-Comté")),IF(COUNTIF([1]Paramètres!$I:$I,E33)=1,IF([1]Paramètres!$E$3=[1]Paramètres!$A$23,"Belfort/Montbéliard",IF([1]Paramètres!$E$3=[1]Paramètres!$A$24,"Belfort","Franche-Comté")),IF(COUNTIF([1]Paramètres!$J:$J,E33)=1,IF([1]Paramètres!$E$3=[1]Paramètres!$A$25,"Franche-Comté","Haute-Saône"),IF(COUNTIF([1]Paramètres!$K:$K,E33)=1,IF([1]Paramètres!$E$3=[1]Paramètres!$A$25,"Franche-Comté","Jura"),IF(COUNTIF([1]Paramètres!$G:$G,E33)=1,IF([1]Paramètres!$E$3=[1]Paramètres!$A$23,"Besançon",IF([1]Paramètres!$E$3=[1]Paramètres!$A$24,"Doubs","Franche-Comté")),"*** INCONNU ***"))))))</f>
        <v>Doubs</v>
      </c>
      <c r="I33" s="84">
        <f>LOOKUP(YEAR(G33)-[1]Paramètres!$E$1,[1]Paramètres!$A$1:$A$20)</f>
        <v>-11</v>
      </c>
      <c r="J33" s="31" t="str">
        <f>LOOKUP(I33,[1]Paramètres!$A$1:$B$20)</f>
        <v>B2</v>
      </c>
      <c r="K33" s="31">
        <f t="shared" ref="K33:K38" si="10">INT(F33/100)</f>
        <v>7</v>
      </c>
      <c r="L33" s="90" t="s">
        <v>665</v>
      </c>
      <c r="M33" s="90" t="s">
        <v>666</v>
      </c>
      <c r="N33" s="90" t="s">
        <v>667</v>
      </c>
      <c r="O33" s="90" t="s">
        <v>667</v>
      </c>
      <c r="P33" s="33" t="str">
        <f t="shared" ref="P33:P38" si="11">IF(Y33&gt;0,CONCATENATE(X33,INT(Y33/POWER(10,INT(LOG10(Y33)/2)*2)),CHAR(73-INT(LOG10(Y33)/2))),X33)</f>
        <v>810A</v>
      </c>
      <c r="Q33" s="34">
        <f t="shared" ref="Q33:T38" si="12">POWER(10,(73-CODE(IF(OR(L33=0,L33="",L33="Ni"),"Z",RIGHT(UPPER(L33)))))*2)*IF(OR(L33=0,L33="",L33="Ni"),0,VALUE(LEFT(L33,LEN(L33)-1)))</f>
        <v>1.3E+18</v>
      </c>
      <c r="R33" s="34">
        <f t="shared" si="12"/>
        <v>2E+18</v>
      </c>
      <c r="S33" s="34">
        <f t="shared" si="12"/>
        <v>2.4E+18</v>
      </c>
      <c r="T33" s="34">
        <f t="shared" si="12"/>
        <v>2.4E+18</v>
      </c>
      <c r="U33" s="34">
        <f t="shared" ref="U33:U38" si="13">Q33+R33+S33+T33</f>
        <v>8.1E+18</v>
      </c>
      <c r="V33" s="35" t="str">
        <f t="shared" ref="V33:V38" si="14">IF(U33&gt;0,CONCATENATE(INT(U33/POWER(10,INT(MIN(LOG10(U33),16)/2)*2)),CHAR(73-INT(MIN(LOG10(U33),16)/2))),"0")</f>
        <v>810A</v>
      </c>
      <c r="W33" s="36">
        <f t="shared" ref="W33:W38" si="15">IF(U33&gt;0,U33-INT(U33/POWER(10,INT(MIN(LOG10(U33),16)/2)*2))*POWER(10,INT(MIN(LOG10(U33),16)/2)*2),0)</f>
        <v>0</v>
      </c>
      <c r="X33" s="35" t="str">
        <f t="shared" ref="X33:X38" si="16">IF(W33&gt;0,CONCATENATE(V33,INT(W33/POWER(10,INT(LOG10(W33)/2)*2)),CHAR(73-INT(LOG10(W33)/2))),V33)</f>
        <v>810A</v>
      </c>
      <c r="Y33" s="36">
        <f t="shared" ref="Y33:Y38" si="17">IF(W33&gt;0,W33-INT(W33/POWER(10,INT(LOG10(W33)/2)*2))*POWER(10,INT(LOG10(W33)/2)*2),0)</f>
        <v>0</v>
      </c>
      <c r="Z33" s="31" t="str">
        <f ca="1">LOOKUP(I33,[1]Paramètres!$A$1:$A$20,[1]Paramètres!$C$1:$C$21)</f>
        <v>-11</v>
      </c>
      <c r="AA33" s="85" t="s">
        <v>35</v>
      </c>
      <c r="AB33" s="51" t="s">
        <v>668</v>
      </c>
      <c r="AC33" s="38"/>
      <c r="AD33" s="38" t="str">
        <f>IF(ISNA(VLOOKUP(D33,'[1]Liste en forme Filles'!$C:$C,1,FALSE)),"","*")</f>
        <v>*</v>
      </c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8" s="86" customFormat="1" x14ac:dyDescent="0.35">
      <c r="A34" s="24">
        <v>2</v>
      </c>
      <c r="B34" s="88" t="s">
        <v>669</v>
      </c>
      <c r="C34" s="88" t="s">
        <v>670</v>
      </c>
      <c r="D34" s="96" t="s">
        <v>671</v>
      </c>
      <c r="E34" s="82" t="s">
        <v>29</v>
      </c>
      <c r="F34" s="83">
        <v>541</v>
      </c>
      <c r="G34" s="29">
        <v>39422</v>
      </c>
      <c r="H34" s="30" t="str">
        <f>IF(E34="","",IF(COUNTIF([1]Paramètres!$H:$H,E34)=1,IF([1]Paramètres!$E$3=[1]Paramètres!$A$23,"Belfort/Montbéliard",IF([1]Paramètres!$E$3=[1]Paramètres!$A$24,"Doubs","Franche-Comté")),IF(COUNTIF([1]Paramètres!$I:$I,E34)=1,IF([1]Paramètres!$E$3=[1]Paramètres!$A$23,"Belfort/Montbéliard",IF([1]Paramètres!$E$3=[1]Paramètres!$A$24,"Belfort","Franche-Comté")),IF(COUNTIF([1]Paramètres!$J:$J,E34)=1,IF([1]Paramètres!$E$3=[1]Paramètres!$A$25,"Franche-Comté","Haute-Saône"),IF(COUNTIF([1]Paramètres!$K:$K,E34)=1,IF([1]Paramètres!$E$3=[1]Paramètres!$A$25,"Franche-Comté","Jura"),IF(COUNTIF([1]Paramètres!$G:$G,E34)=1,IF([1]Paramètres!$E$3=[1]Paramètres!$A$23,"Besançon",IF([1]Paramètres!$E$3=[1]Paramètres!$A$24,"Doubs","Franche-Comté")),"*** INCONNU ***"))))))</f>
        <v>Doubs</v>
      </c>
      <c r="I34" s="84">
        <f>LOOKUP(YEAR(G34)-[1]Paramètres!$E$1,[1]Paramètres!$A$1:$A$20)</f>
        <v>-10</v>
      </c>
      <c r="J34" s="84" t="str">
        <f>LOOKUP(I34,[1]Paramètres!$A$1:$B$20)</f>
        <v>B1</v>
      </c>
      <c r="K34" s="84">
        <f t="shared" si="10"/>
        <v>5</v>
      </c>
      <c r="L34" s="85" t="s">
        <v>431</v>
      </c>
      <c r="M34" s="90" t="s">
        <v>438</v>
      </c>
      <c r="N34" s="90" t="s">
        <v>430</v>
      </c>
      <c r="O34" s="90" t="s">
        <v>430</v>
      </c>
      <c r="P34" s="84" t="str">
        <f t="shared" si="11"/>
        <v>1F95G</v>
      </c>
      <c r="Q34" s="91">
        <f t="shared" si="12"/>
        <v>500000</v>
      </c>
      <c r="R34" s="91">
        <f t="shared" si="12"/>
        <v>650000</v>
      </c>
      <c r="S34" s="91">
        <f t="shared" si="12"/>
        <v>400000</v>
      </c>
      <c r="T34" s="91">
        <f t="shared" si="12"/>
        <v>400000</v>
      </c>
      <c r="U34" s="91">
        <f t="shared" si="13"/>
        <v>1950000</v>
      </c>
      <c r="V34" s="92" t="str">
        <f t="shared" si="14"/>
        <v>1F</v>
      </c>
      <c r="W34" s="93">
        <f t="shared" si="15"/>
        <v>950000</v>
      </c>
      <c r="X34" s="92" t="str">
        <f t="shared" si="16"/>
        <v>1F95G</v>
      </c>
      <c r="Y34" s="93">
        <f t="shared" si="17"/>
        <v>0</v>
      </c>
      <c r="Z34" s="31" t="str">
        <f ca="1">LOOKUP(I34,[1]Paramètres!$A$1:$A$20,[1]Paramètres!$C$1:$C$21)</f>
        <v>-11</v>
      </c>
      <c r="AA34" s="85" t="s">
        <v>35</v>
      </c>
      <c r="AB34" s="73"/>
      <c r="AC34" s="38"/>
      <c r="AD34" s="38" t="str">
        <f>IF(ISNA(VLOOKUP(D34,'[1]Liste en forme Filles'!$C:$C,1,FALSE)),"","*")</f>
        <v>*</v>
      </c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8" s="86" customFormat="1" x14ac:dyDescent="0.35">
      <c r="A35" s="24">
        <v>3</v>
      </c>
      <c r="B35" s="25" t="s">
        <v>672</v>
      </c>
      <c r="C35" s="25" t="s">
        <v>673</v>
      </c>
      <c r="D35" s="26" t="s">
        <v>674</v>
      </c>
      <c r="E35" s="27" t="s">
        <v>155</v>
      </c>
      <c r="F35" s="28">
        <v>527</v>
      </c>
      <c r="G35" s="29">
        <v>39260</v>
      </c>
      <c r="H35" s="30" t="str">
        <f>IF(E35="","",IF(COUNTIF([1]Paramètres!$H:$H,E35)=1,IF([1]Paramètres!$E$3=[1]Paramètres!$A$23,"Belfort/Montbéliard",IF([1]Paramètres!$E$3=[1]Paramètres!$A$24,"Doubs","Franche-Comté")),IF(COUNTIF([1]Paramètres!$I:$I,E35)=1,IF([1]Paramètres!$E$3=[1]Paramètres!$A$23,"Belfort/Montbéliard",IF([1]Paramètres!$E$3=[1]Paramètres!$A$24,"Belfort","Franche-Comté")),IF(COUNTIF([1]Paramètres!$J:$J,E35)=1,IF([1]Paramètres!$E$3=[1]Paramètres!$A$25,"Franche-Comté","Haute-Saône"),IF(COUNTIF([1]Paramètres!$K:$K,E35)=1,IF([1]Paramètres!$E$3=[1]Paramètres!$A$25,"Franche-Comté","Jura"),IF(COUNTIF([1]Paramètres!$G:$G,E35)=1,IF([1]Paramètres!$E$3=[1]Paramètres!$A$23,"Besançon",IF([1]Paramètres!$E$3=[1]Paramètres!$A$24,"Doubs","Franche-Comté")),"*** INCONNU ***"))))))</f>
        <v>Doubs</v>
      </c>
      <c r="I35" s="84">
        <f>LOOKUP(YEAR(G35)-[1]Paramètres!$E$1,[1]Paramètres!$A$1:$A$20)</f>
        <v>-10</v>
      </c>
      <c r="J35" s="84" t="str">
        <f>LOOKUP(I35,[1]Paramètres!$A$1:$B$20)</f>
        <v>B1</v>
      </c>
      <c r="K35" s="84">
        <f t="shared" si="10"/>
        <v>5</v>
      </c>
      <c r="L35" s="87" t="s">
        <v>430</v>
      </c>
      <c r="M35" s="87" t="s">
        <v>430</v>
      </c>
      <c r="N35" s="87" t="s">
        <v>431</v>
      </c>
      <c r="O35" s="87" t="s">
        <v>431</v>
      </c>
      <c r="P35" s="84" t="str">
        <f t="shared" si="11"/>
        <v>1F80G</v>
      </c>
      <c r="Q35" s="91">
        <f t="shared" si="12"/>
        <v>400000</v>
      </c>
      <c r="R35" s="91">
        <f t="shared" si="12"/>
        <v>400000</v>
      </c>
      <c r="S35" s="91">
        <f t="shared" si="12"/>
        <v>500000</v>
      </c>
      <c r="T35" s="91">
        <f t="shared" si="12"/>
        <v>500000</v>
      </c>
      <c r="U35" s="91">
        <f t="shared" si="13"/>
        <v>1800000</v>
      </c>
      <c r="V35" s="92" t="str">
        <f t="shared" si="14"/>
        <v>1F</v>
      </c>
      <c r="W35" s="93">
        <f t="shared" si="15"/>
        <v>800000</v>
      </c>
      <c r="X35" s="92" t="str">
        <f t="shared" si="16"/>
        <v>1F80G</v>
      </c>
      <c r="Y35" s="93">
        <f t="shared" si="17"/>
        <v>0</v>
      </c>
      <c r="Z35" s="31" t="str">
        <f ca="1">LOOKUP(I35,[1]Paramètres!$A$1:$A$20,[1]Paramètres!$C$1:$C$21)</f>
        <v>-11</v>
      </c>
      <c r="AA35" s="85" t="s">
        <v>35</v>
      </c>
      <c r="AB35" s="73"/>
      <c r="AC35" s="38"/>
      <c r="AD35" s="38" t="str">
        <f>IF(ISNA(VLOOKUP(D35,'[1]Liste en forme Filles'!$C:$C,1,FALSE)),"","*")</f>
        <v>*</v>
      </c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8" s="86" customFormat="1" x14ac:dyDescent="0.35">
      <c r="A36" s="24">
        <v>4</v>
      </c>
      <c r="B36" s="25" t="s">
        <v>675</v>
      </c>
      <c r="C36" s="25" t="s">
        <v>673</v>
      </c>
      <c r="D36" s="26" t="s">
        <v>676</v>
      </c>
      <c r="E36" s="27" t="s">
        <v>155</v>
      </c>
      <c r="F36" s="28">
        <v>525</v>
      </c>
      <c r="G36" s="29">
        <v>39260</v>
      </c>
      <c r="H36" s="30" t="str">
        <f>IF(E36="","",IF(COUNTIF([1]Paramètres!$H:$H,E36)=1,IF([1]Paramètres!$E$3=[1]Paramètres!$A$23,"Belfort/Montbéliard",IF([1]Paramètres!$E$3=[1]Paramètres!$A$24,"Doubs","Franche-Comté")),IF(COUNTIF([1]Paramètres!$I:$I,E36)=1,IF([1]Paramètres!$E$3=[1]Paramètres!$A$23,"Belfort/Montbéliard",IF([1]Paramètres!$E$3=[1]Paramètres!$A$24,"Belfort","Franche-Comté")),IF(COUNTIF([1]Paramètres!$J:$J,E36)=1,IF([1]Paramètres!$E$3=[1]Paramètres!$A$25,"Franche-Comté","Haute-Saône"),IF(COUNTIF([1]Paramètres!$K:$K,E36)=1,IF([1]Paramètres!$E$3=[1]Paramètres!$A$25,"Franche-Comté","Jura"),IF(COUNTIF([1]Paramètres!$G:$G,E36)=1,IF([1]Paramètres!$E$3=[1]Paramètres!$A$23,"Besançon",IF([1]Paramètres!$E$3=[1]Paramètres!$A$24,"Doubs","Franche-Comté")),"*** INCONNU ***"))))))</f>
        <v>Doubs</v>
      </c>
      <c r="I36" s="84">
        <f>LOOKUP(YEAR(G36)-[1]Paramètres!$E$1,[1]Paramètres!$A$1:$A$20)</f>
        <v>-10</v>
      </c>
      <c r="J36" s="84" t="str">
        <f>LOOKUP(I36,[1]Paramètres!$A$1:$B$20)</f>
        <v>B1</v>
      </c>
      <c r="K36" s="31">
        <f t="shared" si="10"/>
        <v>5</v>
      </c>
      <c r="L36" s="87" t="s">
        <v>414</v>
      </c>
      <c r="M36" s="87" t="s">
        <v>444</v>
      </c>
      <c r="N36" s="87" t="s">
        <v>455</v>
      </c>
      <c r="O36" s="87">
        <v>0</v>
      </c>
      <c r="P36" s="33" t="str">
        <f t="shared" si="11"/>
        <v>1F25G</v>
      </c>
      <c r="Q36" s="34">
        <f t="shared" si="12"/>
        <v>800000</v>
      </c>
      <c r="R36" s="34">
        <f t="shared" si="12"/>
        <v>150000</v>
      </c>
      <c r="S36" s="34">
        <f t="shared" si="12"/>
        <v>300000</v>
      </c>
      <c r="T36" s="34">
        <f t="shared" si="12"/>
        <v>0</v>
      </c>
      <c r="U36" s="34">
        <f t="shared" si="13"/>
        <v>1250000</v>
      </c>
      <c r="V36" s="35" t="str">
        <f t="shared" si="14"/>
        <v>1F</v>
      </c>
      <c r="W36" s="36">
        <f t="shared" si="15"/>
        <v>250000</v>
      </c>
      <c r="X36" s="35" t="str">
        <f t="shared" si="16"/>
        <v>1F25G</v>
      </c>
      <c r="Y36" s="36">
        <f t="shared" si="17"/>
        <v>0</v>
      </c>
      <c r="Z36" s="31" t="str">
        <f ca="1">LOOKUP(I36,[1]Paramètres!$A$1:$A$20,[1]Paramètres!$C$1:$C$21)</f>
        <v>-11</v>
      </c>
      <c r="AA36" s="85" t="s">
        <v>35</v>
      </c>
      <c r="AB36" s="73"/>
      <c r="AC36" s="38"/>
      <c r="AD36" s="38" t="str">
        <f>IF(ISNA(VLOOKUP(D36,'[1]Liste en forme Filles'!$C:$C,1,FALSE)),"","*")</f>
        <v>*</v>
      </c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1:48" s="86" customFormat="1" x14ac:dyDescent="0.35">
      <c r="A37" s="24">
        <v>5</v>
      </c>
      <c r="B37" s="25" t="s">
        <v>677</v>
      </c>
      <c r="C37" s="25" t="s">
        <v>678</v>
      </c>
      <c r="D37" s="26" t="s">
        <v>679</v>
      </c>
      <c r="E37" s="27" t="s">
        <v>155</v>
      </c>
      <c r="F37" s="28">
        <v>500</v>
      </c>
      <c r="G37" s="29">
        <v>38927</v>
      </c>
      <c r="H37" s="30" t="str">
        <f>IF(E37="","",IF(COUNTIF([1]Paramètres!$H:$H,E37)=1,IF([1]Paramètres!$E$3=[1]Paramètres!$A$23,"Belfort/Montbéliard",IF([1]Paramètres!$E$3=[1]Paramètres!$A$24,"Doubs","Franche-Comté")),IF(COUNTIF([1]Paramètres!$I:$I,E37)=1,IF([1]Paramètres!$E$3=[1]Paramètres!$A$23,"Belfort/Montbéliard",IF([1]Paramètres!$E$3=[1]Paramètres!$A$24,"Belfort","Franche-Comté")),IF(COUNTIF([1]Paramètres!$J:$J,E37)=1,IF([1]Paramètres!$E$3=[1]Paramètres!$A$25,"Franche-Comté","Haute-Saône"),IF(COUNTIF([1]Paramètres!$K:$K,E37)=1,IF([1]Paramètres!$E$3=[1]Paramètres!$A$25,"Franche-Comté","Jura"),IF(COUNTIF([1]Paramètres!$G:$G,E37)=1,IF([1]Paramètres!$E$3=[1]Paramètres!$A$23,"Besançon",IF([1]Paramètres!$E$3=[1]Paramètres!$A$24,"Doubs","Franche-Comté")),"*** INCONNU ***"))))))</f>
        <v>Doubs</v>
      </c>
      <c r="I37" s="84">
        <f>LOOKUP(YEAR(G37)-[1]Paramètres!$E$1,[1]Paramètres!$A$1:$A$20)</f>
        <v>-11</v>
      </c>
      <c r="J37" s="84" t="str">
        <f>LOOKUP(I37,[1]Paramètres!$A$1:$B$20)</f>
        <v>B2</v>
      </c>
      <c r="K37" s="31">
        <f t="shared" si="10"/>
        <v>5</v>
      </c>
      <c r="L37" s="87" t="s">
        <v>680</v>
      </c>
      <c r="M37" s="87" t="s">
        <v>680</v>
      </c>
      <c r="N37" s="87" t="s">
        <v>444</v>
      </c>
      <c r="O37" s="87">
        <v>0</v>
      </c>
      <c r="P37" s="33" t="str">
        <f t="shared" si="11"/>
        <v>35G</v>
      </c>
      <c r="Q37" s="34">
        <f t="shared" si="12"/>
        <v>100000</v>
      </c>
      <c r="R37" s="34">
        <f t="shared" si="12"/>
        <v>100000</v>
      </c>
      <c r="S37" s="34">
        <f t="shared" si="12"/>
        <v>150000</v>
      </c>
      <c r="T37" s="34">
        <f t="shared" si="12"/>
        <v>0</v>
      </c>
      <c r="U37" s="34">
        <f t="shared" si="13"/>
        <v>350000</v>
      </c>
      <c r="V37" s="35" t="str">
        <f t="shared" si="14"/>
        <v>35G</v>
      </c>
      <c r="W37" s="36">
        <f t="shared" si="15"/>
        <v>0</v>
      </c>
      <c r="X37" s="35" t="str">
        <f t="shared" si="16"/>
        <v>35G</v>
      </c>
      <c r="Y37" s="36">
        <f t="shared" si="17"/>
        <v>0</v>
      </c>
      <c r="Z37" s="31" t="str">
        <f ca="1">LOOKUP(I37,[1]Paramètres!$A$1:$A$20,[1]Paramètres!$C$1:$C$21)</f>
        <v>-11</v>
      </c>
      <c r="AA37" s="14" t="s">
        <v>35</v>
      </c>
      <c r="AB37" s="73"/>
      <c r="AC37" s="38"/>
      <c r="AD37" s="38" t="str">
        <f>IF(ISNA(VLOOKUP(D37,'[1]Liste en forme Filles'!$C:$C,1,FALSE)),"","*")</f>
        <v>*</v>
      </c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8" s="86" customFormat="1" x14ac:dyDescent="0.35">
      <c r="A38" s="24">
        <v>6</v>
      </c>
      <c r="B38" s="25" t="s">
        <v>675</v>
      </c>
      <c r="C38" s="25" t="s">
        <v>681</v>
      </c>
      <c r="D38" s="26" t="s">
        <v>682</v>
      </c>
      <c r="E38" s="27" t="s">
        <v>97</v>
      </c>
      <c r="F38" s="28">
        <v>500</v>
      </c>
      <c r="G38" s="29">
        <v>39228</v>
      </c>
      <c r="H38" s="30" t="str">
        <f>IF(E38="","",IF(COUNTIF([1]Paramètres!$H:$H,E38)=1,IF([1]Paramètres!$E$3=[1]Paramètres!$A$23,"Belfort/Montbéliard",IF([1]Paramètres!$E$3=[1]Paramètres!$A$24,"Doubs","Franche-Comté")),IF(COUNTIF([1]Paramètres!$I:$I,E38)=1,IF([1]Paramètres!$E$3=[1]Paramètres!$A$23,"Belfort/Montbéliard",IF([1]Paramètres!$E$3=[1]Paramètres!$A$24,"Belfort","Franche-Comté")),IF(COUNTIF([1]Paramètres!$J:$J,E38)=1,IF([1]Paramètres!$E$3=[1]Paramètres!$A$25,"Franche-Comté","Haute-Saône"),IF(COUNTIF([1]Paramètres!$K:$K,E38)=1,IF([1]Paramètres!$E$3=[1]Paramètres!$A$25,"Franche-Comté","Jura"),IF(COUNTIF([1]Paramètres!$G:$G,E38)=1,IF([1]Paramètres!$E$3=[1]Paramètres!$A$23,"Besançon",IF([1]Paramètres!$E$3=[1]Paramètres!$A$24,"Doubs","Franche-Comté")),"*** INCONNU ***"))))))</f>
        <v>Doubs</v>
      </c>
      <c r="I38" s="84">
        <f>LOOKUP(YEAR(G38)-[1]Paramètres!$E$1,[1]Paramètres!$A$1:$A$20)</f>
        <v>-10</v>
      </c>
      <c r="J38" s="84" t="str">
        <f>LOOKUP(I38,[1]Paramètres!$A$1:$B$20)</f>
        <v>B1</v>
      </c>
      <c r="K38" s="84">
        <f t="shared" si="10"/>
        <v>5</v>
      </c>
      <c r="L38" s="87" t="s">
        <v>46</v>
      </c>
      <c r="M38" s="87" t="s">
        <v>683</v>
      </c>
      <c r="N38" s="87" t="s">
        <v>456</v>
      </c>
      <c r="O38" s="87" t="s">
        <v>680</v>
      </c>
      <c r="P38" s="84" t="str">
        <f t="shared" si="11"/>
        <v>18G</v>
      </c>
      <c r="Q38" s="91">
        <f t="shared" si="12"/>
        <v>0</v>
      </c>
      <c r="R38" s="91">
        <f t="shared" si="12"/>
        <v>10000</v>
      </c>
      <c r="S38" s="91">
        <f t="shared" si="12"/>
        <v>70000</v>
      </c>
      <c r="T38" s="91">
        <f t="shared" si="12"/>
        <v>100000</v>
      </c>
      <c r="U38" s="91">
        <f t="shared" si="13"/>
        <v>180000</v>
      </c>
      <c r="V38" s="92" t="str">
        <f t="shared" si="14"/>
        <v>18G</v>
      </c>
      <c r="W38" s="93">
        <f t="shared" si="15"/>
        <v>0</v>
      </c>
      <c r="X38" s="92" t="str">
        <f t="shared" si="16"/>
        <v>18G</v>
      </c>
      <c r="Y38" s="93">
        <f t="shared" si="17"/>
        <v>0</v>
      </c>
      <c r="Z38" s="31" t="str">
        <f ca="1">LOOKUP(I38,[1]Paramètres!$A$1:$A$20,[1]Paramètres!$C$1:$C$21)</f>
        <v>-11</v>
      </c>
      <c r="AA38" s="14" t="s">
        <v>35</v>
      </c>
      <c r="AB38" s="49"/>
      <c r="AC38" s="38"/>
      <c r="AD38" s="38" t="str">
        <f>IF(ISNA(VLOOKUP(D38,'[1]Liste en forme Filles'!$C:$C,1,FALSE)),"","*")</f>
        <v>*</v>
      </c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8" ht="17.25" thickBot="1" x14ac:dyDescent="0.4"/>
    <row r="40" spans="1:48" ht="17.25" thickBot="1" x14ac:dyDescent="0.4">
      <c r="C40" s="79" t="s">
        <v>684</v>
      </c>
    </row>
    <row r="42" spans="1:48" s="23" customFormat="1" x14ac:dyDescent="0.35">
      <c r="A42" s="12"/>
      <c r="B42" s="13" t="s">
        <v>3</v>
      </c>
      <c r="C42" s="14" t="s">
        <v>4</v>
      </c>
      <c r="D42" s="15" t="s">
        <v>5</v>
      </c>
      <c r="E42" s="16" t="s">
        <v>6</v>
      </c>
      <c r="F42" s="14" t="s">
        <v>7</v>
      </c>
      <c r="G42" s="14" t="s">
        <v>8</v>
      </c>
      <c r="H42" s="16" t="s">
        <v>9</v>
      </c>
      <c r="I42" s="14" t="s">
        <v>10</v>
      </c>
      <c r="J42" s="14" t="s">
        <v>11</v>
      </c>
      <c r="K42" s="14" t="s">
        <v>12</v>
      </c>
      <c r="L42" s="13" t="s">
        <v>13</v>
      </c>
      <c r="M42" s="14" t="s">
        <v>14</v>
      </c>
      <c r="N42" s="17" t="s">
        <v>15</v>
      </c>
      <c r="O42" s="17" t="s">
        <v>16</v>
      </c>
      <c r="P42" s="14" t="s">
        <v>17</v>
      </c>
      <c r="Q42" s="18" t="s">
        <v>18</v>
      </c>
      <c r="R42" s="19" t="s">
        <v>19</v>
      </c>
      <c r="S42" s="20" t="s">
        <v>20</v>
      </c>
      <c r="T42" s="21" t="s">
        <v>21</v>
      </c>
      <c r="U42" s="21" t="s">
        <v>22</v>
      </c>
      <c r="V42" s="21"/>
      <c r="W42" s="21"/>
      <c r="X42" s="21"/>
      <c r="Y42" s="21"/>
      <c r="Z42" s="22" t="s">
        <v>23</v>
      </c>
      <c r="AA42" s="14" t="s">
        <v>24</v>
      </c>
      <c r="AB42" s="14" t="s">
        <v>25</v>
      </c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</row>
    <row r="43" spans="1:48" s="86" customFormat="1" x14ac:dyDescent="0.35">
      <c r="A43" s="24">
        <v>1</v>
      </c>
      <c r="B43" s="25" t="s">
        <v>685</v>
      </c>
      <c r="C43" s="25" t="s">
        <v>686</v>
      </c>
      <c r="D43" s="26" t="s">
        <v>687</v>
      </c>
      <c r="E43" s="27" t="s">
        <v>102</v>
      </c>
      <c r="F43" s="28">
        <v>500</v>
      </c>
      <c r="G43" s="29">
        <v>39671</v>
      </c>
      <c r="H43" s="30" t="str">
        <f>IF(E43="","",IF(COUNTIF([1]Paramètres!$H:$H,E43)=1,IF([1]Paramètres!$E$3=[1]Paramètres!$A$23,"Belfort/Montbéliard",IF([1]Paramètres!$E$3=[1]Paramètres!$A$24,"Doubs","Franche-Comté")),IF(COUNTIF([1]Paramètres!$I:$I,E43)=1,IF([1]Paramètres!$E$3=[1]Paramètres!$A$23,"Belfort/Montbéliard",IF([1]Paramètres!$E$3=[1]Paramètres!$A$24,"Belfort","Franche-Comté")),IF(COUNTIF([1]Paramètres!$J:$J,E43)=1,IF([1]Paramètres!$E$3=[1]Paramètres!$A$25,"Franche-Comté","Haute-Saône"),IF(COUNTIF([1]Paramètres!$K:$K,E43)=1,IF([1]Paramètres!$E$3=[1]Paramètres!$A$25,"Franche-Comté","Jura"),IF(COUNTIF([1]Paramètres!$G:$G,E43)=1,IF([1]Paramètres!$E$3=[1]Paramètres!$A$23,"Besançon",IF([1]Paramètres!$E$3=[1]Paramètres!$A$24,"Doubs","Franche-Comté")),"*** INCONNU ***"))))))</f>
        <v>Doubs</v>
      </c>
      <c r="I43" s="84">
        <f>LOOKUP(YEAR(G43)-[1]Paramètres!$E$1,[1]Paramètres!$A$1:$A$20)</f>
        <v>-9</v>
      </c>
      <c r="J43" s="84" t="str">
        <f>LOOKUP(I43,[1]Paramètres!$A$1:$B$20)</f>
        <v>P</v>
      </c>
      <c r="K43" s="31">
        <f>INT(F43/100)</f>
        <v>5</v>
      </c>
      <c r="L43" s="87" t="s">
        <v>688</v>
      </c>
      <c r="M43" s="87">
        <v>0</v>
      </c>
      <c r="N43" s="87">
        <v>0</v>
      </c>
      <c r="O43" s="87" t="s">
        <v>455</v>
      </c>
      <c r="P43" s="33" t="str">
        <f>IF(Y43&gt;0,CONCATENATE(X43,INT(Y43/POWER(10,INT(LOG10(Y43)/2)*2)),CHAR(73-INT(LOG10(Y43)/2))),X43)</f>
        <v>50G</v>
      </c>
      <c r="Q43" s="34">
        <f t="shared" ref="Q43:T46" si="18">POWER(10,(73-CODE(IF(OR(L43=0,L43="",L43="Ni"),"Z",RIGHT(UPPER(L43)))))*2)*IF(OR(L43=0,L43="",L43="Ni"),0,VALUE(LEFT(L43,LEN(L43)-1)))</f>
        <v>200000</v>
      </c>
      <c r="R43" s="34">
        <f t="shared" si="18"/>
        <v>0</v>
      </c>
      <c r="S43" s="34">
        <f t="shared" si="18"/>
        <v>0</v>
      </c>
      <c r="T43" s="34">
        <f t="shared" si="18"/>
        <v>300000</v>
      </c>
      <c r="U43" s="34">
        <f>Q43+R43+S43+T43</f>
        <v>500000</v>
      </c>
      <c r="V43" s="35" t="str">
        <f>IF(U43&gt;0,CONCATENATE(INT(U43/POWER(10,INT(MIN(LOG10(U43),16)/2)*2)),CHAR(73-INT(MIN(LOG10(U43),16)/2))),"0")</f>
        <v>50G</v>
      </c>
      <c r="W43" s="36">
        <f>IF(U43&gt;0,U43-INT(U43/POWER(10,INT(MIN(LOG10(U43),16)/2)*2))*POWER(10,INT(MIN(LOG10(U43),16)/2)*2),0)</f>
        <v>0</v>
      </c>
      <c r="X43" s="35" t="str">
        <f>IF(W43&gt;0,CONCATENATE(V43,INT(W43/POWER(10,INT(LOG10(W43)/2)*2)),CHAR(73-INT(LOG10(W43)/2))),V43)</f>
        <v>50G</v>
      </c>
      <c r="Y43" s="36">
        <f>IF(W43&gt;0,W43-INT(W43/POWER(10,INT(LOG10(W43)/2)*2))*POWER(10,INT(LOG10(W43)/2)*2),0)</f>
        <v>0</v>
      </c>
      <c r="Z43" s="31" t="str">
        <f ca="1">LOOKUP(I43,[1]Paramètres!$A$1:$A$20,[1]Paramètres!$C$1:$C$21)</f>
        <v>-9</v>
      </c>
      <c r="AA43" s="14" t="s">
        <v>35</v>
      </c>
      <c r="AB43" s="37"/>
      <c r="AC43" s="38"/>
      <c r="AD43" s="38" t="str">
        <f>IF(ISNA(VLOOKUP(D43,'[1]Liste en forme Filles'!$C:$C,1,FALSE)),"","*")</f>
        <v>*</v>
      </c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8" s="86" customFormat="1" x14ac:dyDescent="0.35">
      <c r="A44" s="24">
        <v>2</v>
      </c>
      <c r="B44" s="25" t="s">
        <v>689</v>
      </c>
      <c r="C44" s="25" t="s">
        <v>670</v>
      </c>
      <c r="D44" s="26" t="s">
        <v>690</v>
      </c>
      <c r="E44" s="27" t="s">
        <v>29</v>
      </c>
      <c r="F44" s="28">
        <v>500</v>
      </c>
      <c r="G44" s="29">
        <v>40364</v>
      </c>
      <c r="H44" s="30" t="str">
        <f>IF(E44="","",IF(COUNTIF([1]Paramètres!$H:$H,E44)=1,IF([1]Paramètres!$E$3=[1]Paramètres!$A$23,"Belfort/Montbéliard",IF([1]Paramètres!$E$3=[1]Paramètres!$A$24,"Doubs","Franche-Comté")),IF(COUNTIF([1]Paramètres!$I:$I,E44)=1,IF([1]Paramètres!$E$3=[1]Paramètres!$A$23,"Belfort/Montbéliard",IF([1]Paramètres!$E$3=[1]Paramètres!$A$24,"Belfort","Franche-Comté")),IF(COUNTIF([1]Paramètres!$J:$J,E44)=1,IF([1]Paramètres!$E$3=[1]Paramètres!$A$25,"Franche-Comté","Haute-Saône"),IF(COUNTIF([1]Paramètres!$K:$K,E44)=1,IF([1]Paramètres!$E$3=[1]Paramètres!$A$25,"Franche-Comté","Jura"),IF(COUNTIF([1]Paramètres!$G:$G,E44)=1,IF([1]Paramètres!$E$3=[1]Paramètres!$A$23,"Besançon",IF([1]Paramètres!$E$3=[1]Paramètres!$A$24,"Doubs","Franche-Comté")),"*** INCONNU ***"))))))</f>
        <v>Doubs</v>
      </c>
      <c r="I44" s="84">
        <f>LOOKUP(YEAR(G44)-[1]Paramètres!$E$1,[1]Paramètres!$A$1:$A$20)</f>
        <v>-9</v>
      </c>
      <c r="J44" s="84" t="str">
        <f>LOOKUP(I44,[1]Paramètres!$A$1:$B$20)</f>
        <v>P</v>
      </c>
      <c r="K44" s="31">
        <f>INT(F44/100)</f>
        <v>5</v>
      </c>
      <c r="L44" s="87" t="s">
        <v>448</v>
      </c>
      <c r="M44" s="87" t="s">
        <v>691</v>
      </c>
      <c r="N44" s="87" t="s">
        <v>692</v>
      </c>
      <c r="O44" s="87" t="s">
        <v>444</v>
      </c>
      <c r="P44" s="33" t="str">
        <f>IF(Y44&gt;0,CONCATENATE(X44,INT(Y44/POWER(10,INT(LOG10(Y44)/2)*2)),CHAR(73-INT(LOG10(Y44)/2))),X44)</f>
        <v>21G25H</v>
      </c>
      <c r="Q44" s="34">
        <f t="shared" si="18"/>
        <v>50000</v>
      </c>
      <c r="R44" s="34">
        <f t="shared" si="18"/>
        <v>7500</v>
      </c>
      <c r="S44" s="34">
        <f t="shared" si="18"/>
        <v>5000</v>
      </c>
      <c r="T44" s="34">
        <f t="shared" si="18"/>
        <v>150000</v>
      </c>
      <c r="U44" s="34">
        <f>Q44+R44+S44+T44</f>
        <v>212500</v>
      </c>
      <c r="V44" s="35" t="str">
        <f>IF(U44&gt;0,CONCATENATE(INT(U44/POWER(10,INT(MIN(LOG10(U44),16)/2)*2)),CHAR(73-INT(MIN(LOG10(U44),16)/2))),"0")</f>
        <v>21G</v>
      </c>
      <c r="W44" s="36">
        <f>IF(U44&gt;0,U44-INT(U44/POWER(10,INT(MIN(LOG10(U44),16)/2)*2))*POWER(10,INT(MIN(LOG10(U44),16)/2)*2),0)</f>
        <v>2500</v>
      </c>
      <c r="X44" s="35" t="str">
        <f>IF(W44&gt;0,CONCATENATE(V44,INT(W44/POWER(10,INT(LOG10(W44)/2)*2)),CHAR(73-INT(LOG10(W44)/2))),V44)</f>
        <v>21G25H</v>
      </c>
      <c r="Y44" s="36">
        <f>IF(W44&gt;0,W44-INT(W44/POWER(10,INT(LOG10(W44)/2)*2))*POWER(10,INT(LOG10(W44)/2)*2),0)</f>
        <v>0</v>
      </c>
      <c r="Z44" s="31" t="str">
        <f ca="1">LOOKUP(I44,[1]Paramètres!$A$1:$A$20,[1]Paramètres!$C$1:$C$21)</f>
        <v>-9</v>
      </c>
      <c r="AA44" s="14" t="s">
        <v>35</v>
      </c>
      <c r="AB44" s="37"/>
      <c r="AC44" s="38"/>
      <c r="AD44" s="38" t="str">
        <f>IF(ISNA(VLOOKUP(D44,'[1]Liste en forme Filles'!$C:$C,1,FALSE)),"","*")</f>
        <v>*</v>
      </c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</row>
    <row r="45" spans="1:48" s="86" customFormat="1" x14ac:dyDescent="0.35">
      <c r="A45" s="24">
        <v>3</v>
      </c>
      <c r="B45" s="25" t="s">
        <v>693</v>
      </c>
      <c r="C45" s="25" t="s">
        <v>694</v>
      </c>
      <c r="D45" s="26" t="s">
        <v>695</v>
      </c>
      <c r="E45" s="27" t="s">
        <v>108</v>
      </c>
      <c r="F45" s="28">
        <v>500</v>
      </c>
      <c r="G45" s="29">
        <v>40027</v>
      </c>
      <c r="H45" s="30" t="str">
        <f>IF(E45="","",IF(COUNTIF([1]Paramètres!$H:$H,E45)=1,IF([1]Paramètres!$E$3=[1]Paramètres!$A$23,"Belfort/Montbéliard",IF([1]Paramètres!$E$3=[1]Paramètres!$A$24,"Doubs","Franche-Comté")),IF(COUNTIF([1]Paramètres!$I:$I,E45)=1,IF([1]Paramètres!$E$3=[1]Paramètres!$A$23,"Belfort/Montbéliard",IF([1]Paramètres!$E$3=[1]Paramètres!$A$24,"Belfort","Franche-Comté")),IF(COUNTIF([1]Paramètres!$J:$J,E45)=1,IF([1]Paramètres!$E$3=[1]Paramètres!$A$25,"Franche-Comté","Haute-Saône"),IF(COUNTIF([1]Paramètres!$K:$K,E45)=1,IF([1]Paramètres!$E$3=[1]Paramètres!$A$25,"Franche-Comté","Jura"),IF(COUNTIF([1]Paramètres!$G:$G,E45)=1,IF([1]Paramètres!$E$3=[1]Paramètres!$A$23,"Besançon",IF([1]Paramètres!$E$3=[1]Paramètres!$A$24,"Doubs","Franche-Comté")),"*** INCONNU ***"))))))</f>
        <v>Doubs</v>
      </c>
      <c r="I45" s="84">
        <f>LOOKUP(YEAR(G45)-[1]Paramètres!$E$1,[1]Paramètres!$A$1:$A$20)</f>
        <v>-9</v>
      </c>
      <c r="J45" s="31" t="str">
        <f>LOOKUP(I45,[1]Paramètres!$A$1:$B$20)</f>
        <v>P</v>
      </c>
      <c r="K45" s="31">
        <f>INT(F45/100)</f>
        <v>5</v>
      </c>
      <c r="L45" s="87" t="s">
        <v>46</v>
      </c>
      <c r="M45" s="87" t="s">
        <v>683</v>
      </c>
      <c r="N45" s="87" t="s">
        <v>683</v>
      </c>
      <c r="O45" s="87" t="s">
        <v>691</v>
      </c>
      <c r="P45" s="33" t="str">
        <f>IF(Y45&gt;0,CONCATENATE(X45,INT(Y45/POWER(10,INT(LOG10(Y45)/2)*2)),CHAR(73-INT(LOG10(Y45)/2))),X45)</f>
        <v>2G75H</v>
      </c>
      <c r="Q45" s="34">
        <f t="shared" si="18"/>
        <v>0</v>
      </c>
      <c r="R45" s="34">
        <f t="shared" si="18"/>
        <v>10000</v>
      </c>
      <c r="S45" s="34">
        <f t="shared" si="18"/>
        <v>10000</v>
      </c>
      <c r="T45" s="34">
        <f t="shared" si="18"/>
        <v>7500</v>
      </c>
      <c r="U45" s="34">
        <f>Q45+R45+S45+T45</f>
        <v>27500</v>
      </c>
      <c r="V45" s="35" t="str">
        <f>IF(U45&gt;0,CONCATENATE(INT(U45/POWER(10,INT(MIN(LOG10(U45),16)/2)*2)),CHAR(73-INT(MIN(LOG10(U45),16)/2))),"0")</f>
        <v>2G</v>
      </c>
      <c r="W45" s="36">
        <f>IF(U45&gt;0,U45-INT(U45/POWER(10,INT(MIN(LOG10(U45),16)/2)*2))*POWER(10,INT(MIN(LOG10(U45),16)/2)*2),0)</f>
        <v>7500</v>
      </c>
      <c r="X45" s="35" t="str">
        <f>IF(W45&gt;0,CONCATENATE(V45,INT(W45/POWER(10,INT(LOG10(W45)/2)*2)),CHAR(73-INT(LOG10(W45)/2))),V45)</f>
        <v>2G75H</v>
      </c>
      <c r="Y45" s="36">
        <f>IF(W45&gt;0,W45-INT(W45/POWER(10,INT(LOG10(W45)/2)*2))*POWER(10,INT(LOG10(W45)/2)*2),0)</f>
        <v>0</v>
      </c>
      <c r="Z45" s="31" t="str">
        <f ca="1">LOOKUP(I45,[1]Paramètres!$A$1:$A$20,[1]Paramètres!$C$1:$C$21)</f>
        <v>-9</v>
      </c>
      <c r="AA45" s="14" t="s">
        <v>35</v>
      </c>
      <c r="AB45" s="37"/>
      <c r="AC45" s="38"/>
      <c r="AD45" s="38" t="str">
        <f>IF(ISNA(VLOOKUP(D45,'[1]Liste en forme Filles'!$C:$C,1,FALSE)),"","*")</f>
        <v>*</v>
      </c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48" s="86" customFormat="1" x14ac:dyDescent="0.35">
      <c r="A46" s="24">
        <v>4</v>
      </c>
      <c r="B46" s="25" t="s">
        <v>696</v>
      </c>
      <c r="C46" s="25" t="s">
        <v>697</v>
      </c>
      <c r="D46" s="26" t="s">
        <v>698</v>
      </c>
      <c r="E46" s="27" t="s">
        <v>102</v>
      </c>
      <c r="F46" s="28">
        <v>500</v>
      </c>
      <c r="G46" s="29">
        <v>40010</v>
      </c>
      <c r="H46" s="30" t="str">
        <f>IF(E46="","",IF(COUNTIF([1]Paramètres!$H:$H,E46)=1,IF([1]Paramètres!$E$3=[1]Paramètres!$A$23,"Belfort/Montbéliard",IF([1]Paramètres!$E$3=[1]Paramètres!$A$24,"Doubs","Franche-Comté")),IF(COUNTIF([1]Paramètres!$I:$I,E46)=1,IF([1]Paramètres!$E$3=[1]Paramètres!$A$23,"Belfort/Montbéliard",IF([1]Paramètres!$E$3=[1]Paramètres!$A$24,"Belfort","Franche-Comté")),IF(COUNTIF([1]Paramètres!$J:$J,E46)=1,IF([1]Paramètres!$E$3=[1]Paramètres!$A$25,"Franche-Comté","Haute-Saône"),IF(COUNTIF([1]Paramètres!$K:$K,E46)=1,IF([1]Paramètres!$E$3=[1]Paramètres!$A$25,"Franche-Comté","Jura"),IF(COUNTIF([1]Paramètres!$G:$G,E46)=1,IF([1]Paramètres!$E$3=[1]Paramètres!$A$23,"Besançon",IF([1]Paramètres!$E$3=[1]Paramètres!$A$24,"Doubs","Franche-Comté")),"*** INCONNU ***"))))))</f>
        <v>Doubs</v>
      </c>
      <c r="I46" s="84">
        <f>LOOKUP(YEAR(G46)-[1]Paramètres!$E$1,[1]Paramètres!$A$1:$A$20)</f>
        <v>-9</v>
      </c>
      <c r="J46" s="84" t="str">
        <f>LOOKUP(I46,[1]Paramètres!$A$1:$B$20)</f>
        <v>P</v>
      </c>
      <c r="K46" s="31">
        <f>INT(F46/100)</f>
        <v>5</v>
      </c>
      <c r="L46" s="87" t="s">
        <v>683</v>
      </c>
      <c r="M46" s="87">
        <v>0</v>
      </c>
      <c r="N46" s="87" t="s">
        <v>691</v>
      </c>
      <c r="O46" s="87" t="s">
        <v>683</v>
      </c>
      <c r="P46" s="33" t="str">
        <f>IF(Y46&gt;0,CONCATENATE(X46,INT(Y46/POWER(10,INT(LOG10(Y46)/2)*2)),CHAR(73-INT(LOG10(Y46)/2))),X46)</f>
        <v>2G75H</v>
      </c>
      <c r="Q46" s="34">
        <f t="shared" si="18"/>
        <v>10000</v>
      </c>
      <c r="R46" s="34">
        <f t="shared" si="18"/>
        <v>0</v>
      </c>
      <c r="S46" s="34">
        <f t="shared" si="18"/>
        <v>7500</v>
      </c>
      <c r="T46" s="34">
        <f t="shared" si="18"/>
        <v>10000</v>
      </c>
      <c r="U46" s="34">
        <f>Q46+R46+S46+T46</f>
        <v>27500</v>
      </c>
      <c r="V46" s="35" t="str">
        <f>IF(U46&gt;0,CONCATENATE(INT(U46/POWER(10,INT(MIN(LOG10(U46),16)/2)*2)),CHAR(73-INT(MIN(LOG10(U46),16)/2))),"0")</f>
        <v>2G</v>
      </c>
      <c r="W46" s="36">
        <f>IF(U46&gt;0,U46-INT(U46/POWER(10,INT(MIN(LOG10(U46),16)/2)*2))*POWER(10,INT(MIN(LOG10(U46),16)/2)*2),0)</f>
        <v>7500</v>
      </c>
      <c r="X46" s="35" t="str">
        <f>IF(W46&gt;0,CONCATENATE(V46,INT(W46/POWER(10,INT(LOG10(W46)/2)*2)),CHAR(73-INT(LOG10(W46)/2))),V46)</f>
        <v>2G75H</v>
      </c>
      <c r="Y46" s="36">
        <f>IF(W46&gt;0,W46-INT(W46/POWER(10,INT(LOG10(W46)/2)*2))*POWER(10,INT(LOG10(W46)/2)*2),0)</f>
        <v>0</v>
      </c>
      <c r="Z46" s="31" t="str">
        <f ca="1">LOOKUP(I46,[1]Paramètres!$A$1:$A$20,[1]Paramètres!$C$1:$C$21)</f>
        <v>-9</v>
      </c>
      <c r="AA46" s="14" t="s">
        <v>35</v>
      </c>
      <c r="AB46" s="49"/>
      <c r="AC46" s="38"/>
      <c r="AD46" s="38" t="str">
        <f>IF(ISNA(VLOOKUP(D46,'[1]Liste en forme Filles'!$C:$C,1,FALSE)),"","*")</f>
        <v>*</v>
      </c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55"/>
  <sheetViews>
    <sheetView zoomScaleNormal="100" workbookViewId="0">
      <pane ySplit="1" topLeftCell="A2" activePane="bottomLeft" state="frozen"/>
      <selection activeCell="B12" sqref="B12"/>
      <selection pane="bottomLeft" activeCell="A354" sqref="A354:XFD543"/>
    </sheetView>
  </sheetViews>
  <sheetFormatPr baseColWidth="10" defaultRowHeight="16.5" x14ac:dyDescent="0.35"/>
  <cols>
    <col min="1" max="1" width="4.42578125" style="1" customWidth="1"/>
    <col min="2" max="2" width="13.140625" style="46" customWidth="1"/>
    <col min="3" max="3" width="19.42578125" style="39" customWidth="1"/>
    <col min="4" max="4" width="9" style="4" customWidth="1"/>
    <col min="5" max="5" width="18" style="5" customWidth="1"/>
    <col min="6" max="6" width="5.5703125" style="3" customWidth="1"/>
    <col min="7" max="7" width="13.7109375" style="102" customWidth="1"/>
    <col min="8" max="8" width="18.5703125" style="5" customWidth="1"/>
    <col min="9" max="9" width="4.42578125" style="6" customWidth="1"/>
    <col min="10" max="10" width="4.28515625" style="7" customWidth="1"/>
    <col min="11" max="11" width="5.28515625" style="2" customWidth="1"/>
    <col min="12" max="12" width="5.140625" style="2" customWidth="1"/>
    <col min="13" max="13" width="5.140625" style="6" customWidth="1"/>
    <col min="14" max="15" width="5.140625" style="2" customWidth="1"/>
    <col min="16" max="16" width="11" style="2" customWidth="1"/>
    <col min="17" max="17" width="5.140625" style="2" hidden="1" customWidth="1"/>
    <col min="18" max="18" width="4.7109375" style="6" hidden="1" customWidth="1"/>
    <col min="19" max="19" width="4.7109375" style="2" hidden="1" customWidth="1"/>
    <col min="20" max="20" width="5.28515625" style="2" hidden="1" customWidth="1"/>
    <col min="21" max="21" width="12.140625" style="2" hidden="1" customWidth="1"/>
    <col min="22" max="22" width="5.28515625" style="2" hidden="1" customWidth="1"/>
    <col min="23" max="23" width="11.7109375" style="2" hidden="1" customWidth="1"/>
    <col min="24" max="24" width="6.5703125" style="2" hidden="1" customWidth="1"/>
    <col min="25" max="25" width="14.42578125" style="2" hidden="1" customWidth="1"/>
    <col min="26" max="26" width="8.5703125" style="2" customWidth="1"/>
    <col min="27" max="27" width="7.7109375" style="1" customWidth="1"/>
    <col min="28" max="28" width="32.28515625" style="75" customWidth="1"/>
    <col min="29" max="46" width="11.42578125" style="8"/>
    <col min="47" max="16384" width="11.42578125" style="2"/>
  </cols>
  <sheetData>
    <row r="1" spans="1:46" s="23" customFormat="1" x14ac:dyDescent="0.35">
      <c r="A1" s="97" t="s">
        <v>699</v>
      </c>
      <c r="B1" s="14" t="s">
        <v>3</v>
      </c>
      <c r="C1" s="14" t="s">
        <v>4</v>
      </c>
      <c r="D1" s="15" t="s">
        <v>5</v>
      </c>
      <c r="E1" s="16" t="s">
        <v>6</v>
      </c>
      <c r="F1" s="14" t="s">
        <v>7</v>
      </c>
      <c r="G1" s="29" t="s">
        <v>8</v>
      </c>
      <c r="H1" s="16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7" t="s">
        <v>15</v>
      </c>
      <c r="O1" s="17" t="s">
        <v>16</v>
      </c>
      <c r="P1" s="14" t="s">
        <v>17</v>
      </c>
      <c r="Q1" s="98" t="s">
        <v>18</v>
      </c>
      <c r="R1" s="14" t="s">
        <v>19</v>
      </c>
      <c r="S1" s="17" t="s">
        <v>20</v>
      </c>
      <c r="T1" s="22" t="s">
        <v>21</v>
      </c>
      <c r="U1" s="22" t="s">
        <v>22</v>
      </c>
      <c r="V1" s="22"/>
      <c r="W1" s="22"/>
      <c r="X1" s="22"/>
      <c r="Y1" s="22"/>
      <c r="Z1" s="22" t="s">
        <v>23</v>
      </c>
      <c r="AA1" s="14" t="s">
        <v>24</v>
      </c>
      <c r="AB1" s="13" t="s">
        <v>25</v>
      </c>
      <c r="AC1" s="19"/>
      <c r="AD1" s="19" t="s">
        <v>700</v>
      </c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s="39" customFormat="1" x14ac:dyDescent="0.35">
      <c r="A2" s="19"/>
      <c r="B2" s="25" t="s">
        <v>26</v>
      </c>
      <c r="C2" s="25" t="s">
        <v>27</v>
      </c>
      <c r="D2" s="26" t="s">
        <v>28</v>
      </c>
      <c r="E2" s="27" t="s">
        <v>29</v>
      </c>
      <c r="F2" s="28">
        <v>2179</v>
      </c>
      <c r="G2" s="29">
        <v>31460</v>
      </c>
      <c r="H2" s="30" t="str">
        <f>IF(E2="","",IF(COUNTIF([1]Paramètres!$H:$H,E2)=1,IF([1]Paramètres!$E$3=[1]Paramètres!$A$23,"Belfort/Montbéliard",IF([1]Paramètres!$E$3=[1]Paramètres!$A$24,"Doubs","Franche-Comté")),IF(COUNTIF([1]Paramètres!$I:$I,E2)=1,IF([1]Paramètres!$E$3=[1]Paramètres!$A$23,"Belfort/Montbéliard",IF([1]Paramètres!$E$3=[1]Paramètres!$A$24,"Belfort","Franche-Comté")),IF(COUNTIF([1]Paramètres!$J:$J,E2)=1,IF([1]Paramètres!$E$3=[1]Paramètres!$A$25,"Franche-Comté","Haute-Saône"),IF(COUNTIF([1]Paramètres!$K:$K,E2)=1,IF([1]Paramètres!$E$3=[1]Paramètres!$A$25,"Franche-Comté","Jura"),IF(COUNTIF([1]Paramètres!$G:$G,E2)=1,IF([1]Paramètres!$E$3=[1]Paramètres!$A$23,"Besançon",IF([1]Paramètres!$E$3=[1]Paramètres!$A$24,"Doubs","Franche-Comté")),"*** INCONNU ***"))))))</f>
        <v>Doubs</v>
      </c>
      <c r="I2" s="31">
        <f>LOOKUP(YEAR(G2)-[1]Paramètres!$E$1,[1]Paramètres!$A$1:$A$20)</f>
        <v>-40</v>
      </c>
      <c r="J2" s="31" t="str">
        <f>LOOKUP(I2,[1]Paramètres!$A$1:$B$20)</f>
        <v>S</v>
      </c>
      <c r="K2" s="31" t="s">
        <v>30</v>
      </c>
      <c r="L2" s="32" t="s">
        <v>31</v>
      </c>
      <c r="M2" s="32" t="s">
        <v>32</v>
      </c>
      <c r="N2" s="14" t="s">
        <v>33</v>
      </c>
      <c r="O2" s="14" t="s">
        <v>34</v>
      </c>
      <c r="P2" s="33" t="str">
        <f t="shared" ref="P2:P65" si="0">IF(Y2&gt;0,CONCATENATE(X2,INT(Y2/POWER(10,INT(LOG10(Y2)/2)*2)),CHAR(73-INT(LOG10(Y2)/2))),X2)</f>
        <v>71B</v>
      </c>
      <c r="Q2" s="34">
        <f t="shared" ref="Q2:T17" si="1">POWER(10,(73-CODE(IF(OR(L2=0,L2="",L2="Ni"),"Z",RIGHT(UPPER(L2)))))*2)*IF(OR(L2=0,L2="",L2="Ni"),0,VALUE(LEFT(L2,LEN(L2)-1)))</f>
        <v>100000000000000</v>
      </c>
      <c r="R2" s="34">
        <f t="shared" si="1"/>
        <v>1000000000000000</v>
      </c>
      <c r="S2" s="34">
        <f t="shared" si="1"/>
        <v>4000000000000000</v>
      </c>
      <c r="T2" s="34">
        <f t="shared" si="1"/>
        <v>2000000000000000</v>
      </c>
      <c r="U2" s="34">
        <f t="shared" ref="U2:U65" si="2">Q2+R2+S2+T2</f>
        <v>7100000000000000</v>
      </c>
      <c r="V2" s="35" t="str">
        <f t="shared" ref="V2:V65" si="3">IF(U2&gt;0,CONCATENATE(INT(U2/POWER(10,INT(MIN(LOG10(U2),16)/2)*2)),CHAR(73-INT(MIN(LOG10(U2),16)/2))),"0")</f>
        <v>71B</v>
      </c>
      <c r="W2" s="36">
        <f t="shared" ref="W2:W65" si="4">IF(U2&gt;0,U2-INT(U2/POWER(10,INT(MIN(LOG10(U2),16)/2)*2))*POWER(10,INT(MIN(LOG10(U2),16)/2)*2),0)</f>
        <v>0</v>
      </c>
      <c r="X2" s="35" t="str">
        <f t="shared" ref="X2:X65" si="5">IF(W2&gt;0,CONCATENATE(V2,INT(W2/POWER(10,INT(LOG10(W2)/2)*2)),CHAR(73-INT(LOG10(W2)/2))),V2)</f>
        <v>71B</v>
      </c>
      <c r="Y2" s="36">
        <f t="shared" ref="Y2:Y65" si="6">IF(W2&gt;0,W2-INT(W2/POWER(10,INT(LOG10(W2)/2)*2))*POWER(10,INT(LOG10(W2)/2)*2),0)</f>
        <v>0</v>
      </c>
      <c r="Z2" s="31" t="str">
        <f ca="1">LOOKUP(I2,[1]Paramètres!$A$1:$A$20,[1]Paramètres!$C$1:$C$21)</f>
        <v>+18</v>
      </c>
      <c r="AA2" s="14" t="s">
        <v>35</v>
      </c>
      <c r="AB2" s="37"/>
      <c r="AC2" s="38"/>
      <c r="AD2" s="38" t="str">
        <f>IF(ISNA(VLOOKUP(D2,'[1]Liste en forme Garçons'!$C:$C,1,FALSE)),"","*")</f>
        <v>*</v>
      </c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</row>
    <row r="3" spans="1:46" s="42" customFormat="1" x14ac:dyDescent="0.35">
      <c r="A3" s="19"/>
      <c r="B3" s="25" t="s">
        <v>36</v>
      </c>
      <c r="C3" s="25" t="s">
        <v>37</v>
      </c>
      <c r="D3" s="40" t="s">
        <v>38</v>
      </c>
      <c r="E3" s="27" t="s">
        <v>29</v>
      </c>
      <c r="F3" s="41">
        <v>2038</v>
      </c>
      <c r="G3" s="29">
        <v>35807</v>
      </c>
      <c r="H3" s="30" t="str">
        <f>IF(E3="","",IF(COUNTIF([1]Paramètres!$H:$H,E3)=1,IF([1]Paramètres!$E$3=[1]Paramètres!$A$23,"Belfort/Montbéliard",IF([1]Paramètres!$E$3=[1]Paramètres!$A$24,"Doubs","Franche-Comté")),IF(COUNTIF([1]Paramètres!$I:$I,E3)=1,IF([1]Paramètres!$E$3=[1]Paramètres!$A$23,"Belfort/Montbéliard",IF([1]Paramètres!$E$3=[1]Paramètres!$A$24,"Belfort","Franche-Comté")),IF(COUNTIF([1]Paramètres!$J:$J,E3)=1,IF([1]Paramètres!$E$3=[1]Paramètres!$A$25,"Franche-Comté","Haute-Saône"),IF(COUNTIF([1]Paramètres!$K:$K,E3)=1,IF([1]Paramètres!$E$3=[1]Paramètres!$A$25,"Franche-Comté","Jura"),IF(COUNTIF([1]Paramètres!$G:$G,E3)=1,IF([1]Paramètres!$E$3=[1]Paramètres!$A$23,"Besançon",IF([1]Paramètres!$E$3=[1]Paramètres!$A$24,"Doubs","Franche-Comté")),"*** INCONNU ***"))))))</f>
        <v>Doubs</v>
      </c>
      <c r="I3" s="31">
        <f>LOOKUP(YEAR(G3)-[1]Paramètres!$E$1,[1]Paramètres!$A$1:$A$20)</f>
        <v>-19</v>
      </c>
      <c r="J3" s="31" t="str">
        <f>LOOKUP(I3,[1]Paramètres!$A$1:$B$20)</f>
        <v>S</v>
      </c>
      <c r="K3" s="31" t="s">
        <v>39</v>
      </c>
      <c r="L3" s="32" t="s">
        <v>40</v>
      </c>
      <c r="M3" s="32" t="s">
        <v>31</v>
      </c>
      <c r="N3" s="32" t="s">
        <v>41</v>
      </c>
      <c r="O3" s="32" t="s">
        <v>32</v>
      </c>
      <c r="P3" s="33" t="str">
        <f t="shared" si="0"/>
        <v>36B65C</v>
      </c>
      <c r="Q3" s="34">
        <f t="shared" si="1"/>
        <v>65000000000000</v>
      </c>
      <c r="R3" s="34">
        <f t="shared" si="1"/>
        <v>100000000000000</v>
      </c>
      <c r="S3" s="34">
        <f t="shared" si="1"/>
        <v>2500000000000000</v>
      </c>
      <c r="T3" s="34">
        <f t="shared" si="1"/>
        <v>1000000000000000</v>
      </c>
      <c r="U3" s="34">
        <f t="shared" si="2"/>
        <v>3665000000000000</v>
      </c>
      <c r="V3" s="35" t="str">
        <f t="shared" si="3"/>
        <v>36B</v>
      </c>
      <c r="W3" s="36">
        <f t="shared" si="4"/>
        <v>65000000000000</v>
      </c>
      <c r="X3" s="35" t="str">
        <f t="shared" si="5"/>
        <v>36B65C</v>
      </c>
      <c r="Y3" s="36">
        <f t="shared" si="6"/>
        <v>0</v>
      </c>
      <c r="Z3" s="31" t="str">
        <f ca="1">LOOKUP(I3,[1]Paramètres!$A$1:$A$20,[1]Paramètres!$C$1:$C$21)</f>
        <v>+18</v>
      </c>
      <c r="AA3" s="14" t="s">
        <v>35</v>
      </c>
      <c r="AB3" s="37"/>
      <c r="AC3" s="38"/>
      <c r="AD3" s="38" t="str">
        <f>IF(ISNA(VLOOKUP(D3,'[1]Liste en forme Garçons'!$C:$C,1,FALSE)),"","*")</f>
        <v>*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s="42" customFormat="1" x14ac:dyDescent="0.35">
      <c r="A4" s="19"/>
      <c r="B4" s="25" t="s">
        <v>42</v>
      </c>
      <c r="C4" s="25" t="s">
        <v>43</v>
      </c>
      <c r="D4" s="26" t="s">
        <v>44</v>
      </c>
      <c r="E4" s="27" t="s">
        <v>45</v>
      </c>
      <c r="F4" s="28">
        <v>1716</v>
      </c>
      <c r="G4" s="29">
        <v>30573</v>
      </c>
      <c r="H4" s="30" t="str">
        <f>IF(E4="","",IF(COUNTIF([1]Paramètres!$H:$H,E4)=1,IF([1]Paramètres!$E$3=[1]Paramètres!$A$23,"Belfort/Montbéliard",IF([1]Paramètres!$E$3=[1]Paramètres!$A$24,"Doubs","Franche-Comté")),IF(COUNTIF([1]Paramètres!$I:$I,E4)=1,IF([1]Paramètres!$E$3=[1]Paramètres!$A$23,"Belfort/Montbéliard",IF([1]Paramètres!$E$3=[1]Paramètres!$A$24,"Belfort","Franche-Comté")),IF(COUNTIF([1]Paramètres!$J:$J,E4)=1,IF([1]Paramètres!$E$3=[1]Paramètres!$A$25,"Franche-Comté","Haute-Saône"),IF(COUNTIF([1]Paramètres!$K:$K,E4)=1,IF([1]Paramètres!$E$3=[1]Paramètres!$A$25,"Franche-Comté","Jura"),IF(COUNTIF([1]Paramètres!$G:$G,E4)=1,IF([1]Paramètres!$E$3=[1]Paramètres!$A$23,"Besançon",IF([1]Paramètres!$E$3=[1]Paramètres!$A$24,"Doubs","Franche-Comté")),"*** INCONNU ***"))))))</f>
        <v>Doubs</v>
      </c>
      <c r="I4" s="31">
        <f>LOOKUP(YEAR(G4)-[1]Paramètres!$E$1,[1]Paramètres!$A$1:$A$20)</f>
        <v>-40</v>
      </c>
      <c r="J4" s="31" t="str">
        <f>LOOKUP(I4,[1]Paramètres!$A$1:$B$20)</f>
        <v>S</v>
      </c>
      <c r="K4" s="31">
        <f>INT(F4/100)</f>
        <v>17</v>
      </c>
      <c r="L4" s="32" t="s">
        <v>46</v>
      </c>
      <c r="M4" s="32" t="s">
        <v>46</v>
      </c>
      <c r="N4" s="32" t="s">
        <v>31</v>
      </c>
      <c r="O4" s="32" t="s">
        <v>47</v>
      </c>
      <c r="P4" s="33" t="str">
        <f t="shared" si="0"/>
        <v>5B</v>
      </c>
      <c r="Q4" s="34">
        <f t="shared" si="1"/>
        <v>0</v>
      </c>
      <c r="R4" s="34">
        <f t="shared" si="1"/>
        <v>0</v>
      </c>
      <c r="S4" s="34">
        <f t="shared" si="1"/>
        <v>100000000000000</v>
      </c>
      <c r="T4" s="34">
        <f t="shared" si="1"/>
        <v>400000000000000</v>
      </c>
      <c r="U4" s="34">
        <f t="shared" si="2"/>
        <v>500000000000000</v>
      </c>
      <c r="V4" s="35" t="str">
        <f t="shared" si="3"/>
        <v>5B</v>
      </c>
      <c r="W4" s="36">
        <f t="shared" si="4"/>
        <v>0</v>
      </c>
      <c r="X4" s="35" t="str">
        <f t="shared" si="5"/>
        <v>5B</v>
      </c>
      <c r="Y4" s="36">
        <f t="shared" si="6"/>
        <v>0</v>
      </c>
      <c r="Z4" s="31" t="str">
        <f ca="1">LOOKUP(I4,[1]Paramètres!$A$1:$A$20,[1]Paramètres!$C$1:$C$21)</f>
        <v>+18</v>
      </c>
      <c r="AA4" s="14" t="s">
        <v>35</v>
      </c>
      <c r="AB4" s="37"/>
      <c r="AC4" s="38"/>
      <c r="AD4" s="38" t="str">
        <f>IF(ISNA(VLOOKUP(D4,'[1]Liste en forme Garçons'!$C:$C,1,FALSE)),"","*")</f>
        <v>*</v>
      </c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</row>
    <row r="5" spans="1:46" s="43" customFormat="1" x14ac:dyDescent="0.35">
      <c r="A5" s="99"/>
      <c r="B5" s="25" t="s">
        <v>48</v>
      </c>
      <c r="C5" s="25" t="s">
        <v>49</v>
      </c>
      <c r="D5" s="26" t="s">
        <v>50</v>
      </c>
      <c r="E5" s="27" t="s">
        <v>51</v>
      </c>
      <c r="F5" s="28">
        <v>1918</v>
      </c>
      <c r="G5" s="29">
        <v>35457</v>
      </c>
      <c r="H5" s="30" t="str">
        <f>IF(E5="","",IF(COUNTIF([1]Paramètres!$H:$H,E5)=1,IF([1]Paramètres!$E$3=[1]Paramètres!$A$23,"Belfort/Montbéliard",IF([1]Paramètres!$E$3=[1]Paramètres!$A$24,"Doubs","Franche-Comté")),IF(COUNTIF([1]Paramètres!$I:$I,E5)=1,IF([1]Paramètres!$E$3=[1]Paramètres!$A$23,"Belfort/Montbéliard",IF([1]Paramètres!$E$3=[1]Paramètres!$A$24,"Belfort","Franche-Comté")),IF(COUNTIF([1]Paramètres!$J:$J,E5)=1,IF([1]Paramètres!$E$3=[1]Paramètres!$A$25,"Franche-Comté","Haute-Saône"),IF(COUNTIF([1]Paramètres!$K:$K,E5)=1,IF([1]Paramètres!$E$3=[1]Paramètres!$A$25,"Franche-Comté","Jura"),IF(COUNTIF([1]Paramètres!$G:$G,E5)=1,IF([1]Paramètres!$E$3=[1]Paramètres!$A$23,"Besançon",IF([1]Paramètres!$E$3=[1]Paramètres!$A$24,"Doubs","Franche-Comté")),"*** INCONNU ***"))))))</f>
        <v>Doubs</v>
      </c>
      <c r="I5" s="31">
        <f>LOOKUP(YEAR(G5)-[1]Paramètres!$E$1,[1]Paramètres!$A$1:$A$20)</f>
        <v>-20</v>
      </c>
      <c r="J5" s="31" t="str">
        <f>LOOKUP(I5,[1]Paramètres!$A$1:$B$20)</f>
        <v>S</v>
      </c>
      <c r="K5" s="31">
        <f>INT(F5/100)</f>
        <v>19</v>
      </c>
      <c r="L5" s="32" t="s">
        <v>47</v>
      </c>
      <c r="M5" s="32" t="s">
        <v>40</v>
      </c>
      <c r="N5" s="14">
        <v>0</v>
      </c>
      <c r="O5" s="14">
        <v>0</v>
      </c>
      <c r="P5" s="33" t="str">
        <f t="shared" si="0"/>
        <v>4B65C</v>
      </c>
      <c r="Q5" s="34">
        <f t="shared" si="1"/>
        <v>400000000000000</v>
      </c>
      <c r="R5" s="34">
        <f t="shared" si="1"/>
        <v>65000000000000</v>
      </c>
      <c r="S5" s="34">
        <f t="shared" si="1"/>
        <v>0</v>
      </c>
      <c r="T5" s="34">
        <f t="shared" si="1"/>
        <v>0</v>
      </c>
      <c r="U5" s="34">
        <f t="shared" si="2"/>
        <v>465000000000000</v>
      </c>
      <c r="V5" s="35" t="str">
        <f t="shared" si="3"/>
        <v>4B</v>
      </c>
      <c r="W5" s="36">
        <f t="shared" si="4"/>
        <v>65000000000000</v>
      </c>
      <c r="X5" s="35" t="str">
        <f t="shared" si="5"/>
        <v>4B65C</v>
      </c>
      <c r="Y5" s="36">
        <f t="shared" si="6"/>
        <v>0</v>
      </c>
      <c r="Z5" s="31" t="str">
        <f ca="1">LOOKUP(I5,[1]Paramètres!$A$1:$A$20,[1]Paramètres!$C$1:$C$21)</f>
        <v>+18</v>
      </c>
      <c r="AA5" s="14" t="s">
        <v>35</v>
      </c>
      <c r="AB5" s="37" t="s">
        <v>701</v>
      </c>
      <c r="AC5" s="3"/>
      <c r="AD5" s="38" t="str">
        <f>IF(ISNA(VLOOKUP(D5,'[1]Liste en forme Garçons'!$C:$C,1,FALSE)),"","*")</f>
        <v>*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s="39" customFormat="1" x14ac:dyDescent="0.35">
      <c r="A6" s="19"/>
      <c r="B6" s="25" t="s">
        <v>52</v>
      </c>
      <c r="C6" s="25" t="s">
        <v>53</v>
      </c>
      <c r="D6" s="26" t="s">
        <v>54</v>
      </c>
      <c r="E6" s="44" t="s">
        <v>29</v>
      </c>
      <c r="F6" s="28">
        <v>1648</v>
      </c>
      <c r="G6" s="29">
        <v>34718</v>
      </c>
      <c r="H6" s="30" t="str">
        <f>IF(E6="","",IF(COUNTIF([1]Paramètres!$H:$H,E6)=1,IF([1]Paramètres!$E$3=[1]Paramètres!$A$23,"Belfort/Montbéliard",IF([1]Paramètres!$E$3=[1]Paramètres!$A$24,"Doubs","Franche-Comté")),IF(COUNTIF([1]Paramètres!$I:$I,E6)=1,IF([1]Paramètres!$E$3=[1]Paramètres!$A$23,"Belfort/Montbéliard",IF([1]Paramètres!$E$3=[1]Paramètres!$A$24,"Belfort","Franche-Comté")),IF(COUNTIF([1]Paramètres!$J:$J,E6)=1,IF([1]Paramètres!$E$3=[1]Paramètres!$A$25,"Franche-Comté","Haute-Saône"),IF(COUNTIF([1]Paramètres!$K:$K,E6)=1,IF([1]Paramètres!$E$3=[1]Paramètres!$A$25,"Franche-Comté","Jura"),IF(COUNTIF([1]Paramètres!$G:$G,E6)=1,IF([1]Paramètres!$E$3=[1]Paramètres!$A$23,"Besançon",IF([1]Paramètres!$E$3=[1]Paramètres!$A$24,"Doubs","Franche-Comté")),"*** INCONNU ***"))))))</f>
        <v>Doubs</v>
      </c>
      <c r="I6" s="31">
        <f>LOOKUP(YEAR(G6)-[1]Paramètres!$E$1,[1]Paramètres!$A$1:$A$20)</f>
        <v>-40</v>
      </c>
      <c r="J6" s="31" t="str">
        <f>LOOKUP(I6,[1]Paramètres!$A$1:$B$20)</f>
        <v>S</v>
      </c>
      <c r="K6" s="31">
        <f>INT(F6/100)</f>
        <v>16</v>
      </c>
      <c r="L6" s="32" t="s">
        <v>55</v>
      </c>
      <c r="M6" s="32" t="s">
        <v>56</v>
      </c>
      <c r="N6" s="32" t="s">
        <v>55</v>
      </c>
      <c r="O6" s="32" t="s">
        <v>57</v>
      </c>
      <c r="P6" s="33" t="str">
        <f t="shared" si="0"/>
        <v>2B31C</v>
      </c>
      <c r="Q6" s="34">
        <f t="shared" si="1"/>
        <v>80000000000000</v>
      </c>
      <c r="R6" s="34">
        <f t="shared" si="1"/>
        <v>40000000000000</v>
      </c>
      <c r="S6" s="34">
        <f t="shared" si="1"/>
        <v>80000000000000</v>
      </c>
      <c r="T6" s="34">
        <f t="shared" si="1"/>
        <v>31000000000000</v>
      </c>
      <c r="U6" s="34">
        <f t="shared" si="2"/>
        <v>231000000000000</v>
      </c>
      <c r="V6" s="35" t="str">
        <f t="shared" si="3"/>
        <v>2B</v>
      </c>
      <c r="W6" s="36">
        <f t="shared" si="4"/>
        <v>31000000000000</v>
      </c>
      <c r="X6" s="35" t="str">
        <f t="shared" si="5"/>
        <v>2B31C</v>
      </c>
      <c r="Y6" s="36">
        <f t="shared" si="6"/>
        <v>0</v>
      </c>
      <c r="Z6" s="31" t="str">
        <f ca="1">LOOKUP(I6,[1]Paramètres!$A$1:$A$20,[1]Paramètres!$C$1:$C$21)</f>
        <v>+18</v>
      </c>
      <c r="AA6" s="14" t="s">
        <v>35</v>
      </c>
      <c r="AB6" s="37"/>
      <c r="AC6" s="38"/>
      <c r="AD6" s="38" t="str">
        <f>IF(ISNA(VLOOKUP(D6,'[1]Liste en forme Garçons'!$C:$C,1,FALSE)),"","*")</f>
        <v>*</v>
      </c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</row>
    <row r="7" spans="1:46" s="39" customFormat="1" x14ac:dyDescent="0.35">
      <c r="A7" s="19"/>
      <c r="B7" s="25" t="s">
        <v>58</v>
      </c>
      <c r="C7" s="25" t="s">
        <v>59</v>
      </c>
      <c r="D7" s="40" t="s">
        <v>60</v>
      </c>
      <c r="E7" s="27" t="s">
        <v>51</v>
      </c>
      <c r="F7" s="41">
        <v>1583</v>
      </c>
      <c r="G7" s="29">
        <v>35381</v>
      </c>
      <c r="H7" s="30" t="str">
        <f>IF(E7="","",IF(COUNTIF([1]Paramètres!$H:$H,E7)=1,IF([1]Paramètres!$E$3=[1]Paramètres!$A$23,"Belfort/Montbéliard",IF([1]Paramètres!$E$3=[1]Paramètres!$A$24,"Doubs","Franche-Comté")),IF(COUNTIF([1]Paramètres!$I:$I,E7)=1,IF([1]Paramètres!$E$3=[1]Paramètres!$A$23,"Belfort/Montbéliard",IF([1]Paramètres!$E$3=[1]Paramètres!$A$24,"Belfort","Franche-Comté")),IF(COUNTIF([1]Paramètres!$J:$J,E7)=1,IF([1]Paramètres!$E$3=[1]Paramètres!$A$25,"Franche-Comté","Haute-Saône"),IF(COUNTIF([1]Paramètres!$K:$K,E7)=1,IF([1]Paramètres!$E$3=[1]Paramètres!$A$25,"Franche-Comté","Jura"),IF(COUNTIF([1]Paramètres!$G:$G,E7)=1,IF([1]Paramètres!$E$3=[1]Paramètres!$A$23,"Besançon",IF([1]Paramètres!$E$3=[1]Paramètres!$A$24,"Doubs","Franche-Comté")),"*** INCONNU ***"))))))</f>
        <v>Doubs</v>
      </c>
      <c r="I7" s="31">
        <f>LOOKUP(YEAR(G7)-[1]Paramètres!$E$1,[1]Paramètres!$A$1:$A$20)</f>
        <v>-21</v>
      </c>
      <c r="J7" s="31" t="str">
        <f>LOOKUP(I7,[1]Paramètres!$A$1:$B$20)</f>
        <v>S</v>
      </c>
      <c r="K7" s="31">
        <f>INT(F7/100)</f>
        <v>15</v>
      </c>
      <c r="L7" s="32" t="s">
        <v>61</v>
      </c>
      <c r="M7" s="32" t="s">
        <v>61</v>
      </c>
      <c r="N7" s="32" t="s">
        <v>62</v>
      </c>
      <c r="O7" s="32" t="s">
        <v>63</v>
      </c>
      <c r="P7" s="33" t="str">
        <f t="shared" si="0"/>
        <v>1B68C</v>
      </c>
      <c r="Q7" s="34">
        <f t="shared" si="1"/>
        <v>55000000000000</v>
      </c>
      <c r="R7" s="34">
        <f t="shared" si="1"/>
        <v>55000000000000</v>
      </c>
      <c r="S7" s="34">
        <f t="shared" si="1"/>
        <v>30000000000000</v>
      </c>
      <c r="T7" s="34">
        <f t="shared" si="1"/>
        <v>28000000000000</v>
      </c>
      <c r="U7" s="34">
        <f t="shared" si="2"/>
        <v>168000000000000</v>
      </c>
      <c r="V7" s="35" t="str">
        <f t="shared" si="3"/>
        <v>1B</v>
      </c>
      <c r="W7" s="36">
        <f t="shared" si="4"/>
        <v>68000000000000</v>
      </c>
      <c r="X7" s="35" t="str">
        <f t="shared" si="5"/>
        <v>1B68C</v>
      </c>
      <c r="Y7" s="36">
        <f t="shared" si="6"/>
        <v>0</v>
      </c>
      <c r="Z7" s="31" t="str">
        <f ca="1">LOOKUP(I7,[1]Paramètres!$A$1:$A$20,[1]Paramètres!$C$1:$C$21)</f>
        <v>+18</v>
      </c>
      <c r="AA7" s="14" t="s">
        <v>35</v>
      </c>
      <c r="AB7" s="37"/>
      <c r="AC7" s="38"/>
      <c r="AD7" s="38" t="str">
        <f>IF(ISNA(VLOOKUP(D7,'[1]Liste en forme Garçons'!$C:$C,1,FALSE)),"","*")</f>
        <v>*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46" s="3" customFormat="1" x14ac:dyDescent="0.35">
      <c r="A8" s="19"/>
      <c r="B8" s="25" t="s">
        <v>64</v>
      </c>
      <c r="C8" s="25" t="s">
        <v>65</v>
      </c>
      <c r="D8" s="26" t="s">
        <v>66</v>
      </c>
      <c r="E8" s="44" t="s">
        <v>67</v>
      </c>
      <c r="F8" s="41">
        <v>1506</v>
      </c>
      <c r="G8" s="29">
        <v>35588</v>
      </c>
      <c r="H8" s="30" t="str">
        <f>IF(E8="","",IF(COUNTIF([1]Paramètres!$H:$H,E8)=1,IF([1]Paramètres!$E$3=[1]Paramètres!$A$23,"Belfort/Montbéliard",IF([1]Paramètres!$E$3=[1]Paramètres!$A$24,"Doubs","Franche-Comté")),IF(COUNTIF([1]Paramètres!$I:$I,E8)=1,IF([1]Paramètres!$E$3=[1]Paramètres!$A$23,"Belfort/Montbéliard",IF([1]Paramètres!$E$3=[1]Paramètres!$A$24,"Belfort","Franche-Comté")),IF(COUNTIF([1]Paramètres!$J:$J,E8)=1,IF([1]Paramètres!$E$3=[1]Paramètres!$A$25,"Franche-Comté","Haute-Saône"),IF(COUNTIF([1]Paramètres!$K:$K,E8)=1,IF([1]Paramètres!$E$3=[1]Paramètres!$A$25,"Franche-Comté","Jura"),IF(COUNTIF([1]Paramètres!$G:$G,E8)=1,IF([1]Paramètres!$E$3=[1]Paramètres!$A$23,"Besançon",IF([1]Paramètres!$E$3=[1]Paramètres!$A$24,"Doubs","Franche-Comté")),"*** INCONNU ***"))))))</f>
        <v>Doubs</v>
      </c>
      <c r="I8" s="31">
        <f>LOOKUP(YEAR(G8)-[1]Paramètres!$E$1,[1]Paramètres!$A$1:$A$20)</f>
        <v>-20</v>
      </c>
      <c r="J8" s="31" t="str">
        <f>LOOKUP(I8,[1]Paramètres!$A$1:$B$20)</f>
        <v>S</v>
      </c>
      <c r="K8" s="31">
        <f>INT(F8/100)</f>
        <v>15</v>
      </c>
      <c r="L8" s="32" t="s">
        <v>68</v>
      </c>
      <c r="M8" s="32" t="s">
        <v>55</v>
      </c>
      <c r="N8" s="32" t="s">
        <v>69</v>
      </c>
      <c r="O8" s="32" t="s">
        <v>70</v>
      </c>
      <c r="P8" s="33" t="str">
        <f t="shared" si="0"/>
        <v>1B64C</v>
      </c>
      <c r="Q8" s="34">
        <f t="shared" si="1"/>
        <v>23000000000000</v>
      </c>
      <c r="R8" s="34">
        <f t="shared" si="1"/>
        <v>80000000000000</v>
      </c>
      <c r="S8" s="34">
        <f t="shared" si="1"/>
        <v>29000000000000</v>
      </c>
      <c r="T8" s="34">
        <f t="shared" si="1"/>
        <v>32000000000000</v>
      </c>
      <c r="U8" s="34">
        <f t="shared" si="2"/>
        <v>164000000000000</v>
      </c>
      <c r="V8" s="35" t="str">
        <f t="shared" si="3"/>
        <v>1B</v>
      </c>
      <c r="W8" s="36">
        <f t="shared" si="4"/>
        <v>64000000000000</v>
      </c>
      <c r="X8" s="35" t="str">
        <f t="shared" si="5"/>
        <v>1B64C</v>
      </c>
      <c r="Y8" s="36">
        <f t="shared" si="6"/>
        <v>0</v>
      </c>
      <c r="Z8" s="31" t="str">
        <f ca="1">LOOKUP(I8,[1]Paramètres!$A$1:$A$20,[1]Paramètres!$C$1:$C$21)</f>
        <v>+18</v>
      </c>
      <c r="AA8" s="14" t="s">
        <v>35</v>
      </c>
      <c r="AB8" s="37"/>
      <c r="AC8" s="38"/>
      <c r="AD8" s="38" t="str">
        <f>IF(ISNA(VLOOKUP(D8,'[1]Liste en forme Garçons'!$C:$C,1,FALSE)),"","*")</f>
        <v>*</v>
      </c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</row>
    <row r="9" spans="1:46" s="39" customFormat="1" x14ac:dyDescent="0.35">
      <c r="A9" s="19"/>
      <c r="B9" s="25" t="s">
        <v>71</v>
      </c>
      <c r="C9" s="25" t="s">
        <v>72</v>
      </c>
      <c r="D9" s="26" t="s">
        <v>73</v>
      </c>
      <c r="E9" s="27" t="s">
        <v>51</v>
      </c>
      <c r="F9" s="28">
        <v>2096</v>
      </c>
      <c r="G9" s="29">
        <v>30302</v>
      </c>
      <c r="H9" s="30" t="str">
        <f>IF(E9="","",IF(COUNTIF([1]Paramètres!$H:$H,E9)=1,IF([1]Paramètres!$E$3=[1]Paramètres!$A$23,"Belfort/Montbéliard",IF([1]Paramètres!$E$3=[1]Paramètres!$A$24,"Doubs","Franche-Comté")),IF(COUNTIF([1]Paramètres!$I:$I,E9)=1,IF([1]Paramètres!$E$3=[1]Paramètres!$A$23,"Belfort/Montbéliard",IF([1]Paramètres!$E$3=[1]Paramètres!$A$24,"Belfort","Franche-Comté")),IF(COUNTIF([1]Paramètres!$J:$J,E9)=1,IF([1]Paramètres!$E$3=[1]Paramètres!$A$25,"Franche-Comté","Haute-Saône"),IF(COUNTIF([1]Paramètres!$K:$K,E9)=1,IF([1]Paramètres!$E$3=[1]Paramètres!$A$25,"Franche-Comté","Jura"),IF(COUNTIF([1]Paramètres!$G:$G,E9)=1,IF([1]Paramètres!$E$3=[1]Paramètres!$A$23,"Besançon",IF([1]Paramètres!$E$3=[1]Paramètres!$A$24,"Doubs","Franche-Comté")),"*** INCONNU ***"))))))</f>
        <v>Doubs</v>
      </c>
      <c r="I9" s="31">
        <f>LOOKUP(YEAR(G9)-[1]Paramètres!$E$1,[1]Paramètres!$A$1:$A$20)</f>
        <v>-40</v>
      </c>
      <c r="J9" s="31" t="str">
        <f>LOOKUP(I9,[1]Paramètres!$A$1:$B$20)</f>
        <v>S</v>
      </c>
      <c r="K9" s="31" t="s">
        <v>74</v>
      </c>
      <c r="L9" s="32" t="s">
        <v>46</v>
      </c>
      <c r="M9" s="32" t="s">
        <v>46</v>
      </c>
      <c r="N9" s="32" t="s">
        <v>46</v>
      </c>
      <c r="O9" s="32" t="s">
        <v>31</v>
      </c>
      <c r="P9" s="33" t="str">
        <f t="shared" si="0"/>
        <v>1B</v>
      </c>
      <c r="Q9" s="34">
        <f t="shared" si="1"/>
        <v>0</v>
      </c>
      <c r="R9" s="34">
        <f t="shared" si="1"/>
        <v>0</v>
      </c>
      <c r="S9" s="34">
        <f t="shared" si="1"/>
        <v>0</v>
      </c>
      <c r="T9" s="34">
        <f t="shared" si="1"/>
        <v>100000000000000</v>
      </c>
      <c r="U9" s="34">
        <f t="shared" si="2"/>
        <v>100000000000000</v>
      </c>
      <c r="V9" s="35" t="str">
        <f t="shared" si="3"/>
        <v>1B</v>
      </c>
      <c r="W9" s="36">
        <f t="shared" si="4"/>
        <v>0</v>
      </c>
      <c r="X9" s="35" t="str">
        <f t="shared" si="5"/>
        <v>1B</v>
      </c>
      <c r="Y9" s="36">
        <f t="shared" si="6"/>
        <v>0</v>
      </c>
      <c r="Z9" s="31" t="str">
        <f ca="1">LOOKUP(I9,[1]Paramètres!$A$1:$A$20,[1]Paramètres!$C$1:$C$21)</f>
        <v>+18</v>
      </c>
      <c r="AA9" s="14" t="s">
        <v>35</v>
      </c>
      <c r="AB9" s="37" t="s">
        <v>702</v>
      </c>
      <c r="AC9" s="3"/>
      <c r="AD9" s="38" t="str">
        <f>IF(ISNA(VLOOKUP(D9,'[1]Liste en forme Garçons'!$C:$C,1,FALSE)),"","*")</f>
        <v>*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s="46" customFormat="1" x14ac:dyDescent="0.35">
      <c r="A10" s="19"/>
      <c r="B10" s="25" t="s">
        <v>82</v>
      </c>
      <c r="C10" s="25" t="s">
        <v>83</v>
      </c>
      <c r="D10" s="47" t="s">
        <v>84</v>
      </c>
      <c r="E10" s="27" t="s">
        <v>29</v>
      </c>
      <c r="F10" s="28">
        <v>1438</v>
      </c>
      <c r="G10" s="29">
        <v>31769</v>
      </c>
      <c r="H10" s="30" t="str">
        <f>IF(E10="","",IF(COUNTIF([1]Paramètres!$H:$H,E10)=1,IF([1]Paramètres!$E$3=[1]Paramètres!$A$23,"Belfort/Montbéliard",IF([1]Paramètres!$E$3=[1]Paramètres!$A$24,"Doubs","Franche-Comté")),IF(COUNTIF([1]Paramètres!$I:$I,E10)=1,IF([1]Paramètres!$E$3=[1]Paramètres!$A$23,"Belfort/Montbéliard",IF([1]Paramètres!$E$3=[1]Paramètres!$A$24,"Belfort","Franche-Comté")),IF(COUNTIF([1]Paramètres!$J:$J,E10)=1,IF([1]Paramètres!$E$3=[1]Paramètres!$A$25,"Franche-Comté","Haute-Saône"),IF(COUNTIF([1]Paramètres!$K:$K,E10)=1,IF([1]Paramètres!$E$3=[1]Paramètres!$A$25,"Franche-Comté","Jura"),IF(COUNTIF([1]Paramètres!$G:$G,E10)=1,IF([1]Paramètres!$E$3=[1]Paramètres!$A$23,"Besançon",IF([1]Paramètres!$E$3=[1]Paramètres!$A$24,"Doubs","Franche-Comté")),"*** INCONNU ***"))))))</f>
        <v>Doubs</v>
      </c>
      <c r="I10" s="31">
        <f>LOOKUP(YEAR(G10)-[1]Paramètres!$E$1,[1]Paramètres!$A$1:$A$20)</f>
        <v>-40</v>
      </c>
      <c r="J10" s="31" t="str">
        <f>LOOKUP(I10,[1]Paramètres!$A$1:$B$20)</f>
        <v>S</v>
      </c>
      <c r="K10" s="31">
        <f t="shared" ref="K10:K73" si="7">INT(F10/100)</f>
        <v>14</v>
      </c>
      <c r="L10" s="32" t="s">
        <v>70</v>
      </c>
      <c r="M10" s="32" t="s">
        <v>85</v>
      </c>
      <c r="N10" s="32" t="s">
        <v>86</v>
      </c>
      <c r="O10" s="32" t="s">
        <v>87</v>
      </c>
      <c r="P10" s="33" t="str">
        <f t="shared" si="0"/>
        <v>88C</v>
      </c>
      <c r="Q10" s="34">
        <f t="shared" si="1"/>
        <v>32000000000000</v>
      </c>
      <c r="R10" s="34">
        <f t="shared" si="1"/>
        <v>10000000000000</v>
      </c>
      <c r="S10" s="34">
        <f t="shared" si="1"/>
        <v>33000000000000</v>
      </c>
      <c r="T10" s="34">
        <f t="shared" si="1"/>
        <v>13000000000000</v>
      </c>
      <c r="U10" s="34">
        <f t="shared" si="2"/>
        <v>88000000000000</v>
      </c>
      <c r="V10" s="35" t="str">
        <f t="shared" si="3"/>
        <v>88C</v>
      </c>
      <c r="W10" s="36">
        <f t="shared" si="4"/>
        <v>0</v>
      </c>
      <c r="X10" s="35" t="str">
        <f t="shared" si="5"/>
        <v>88C</v>
      </c>
      <c r="Y10" s="36">
        <f t="shared" si="6"/>
        <v>0</v>
      </c>
      <c r="Z10" s="31" t="str">
        <f ca="1">LOOKUP(I10,[1]Paramètres!$A$1:$A$20,[1]Paramètres!$C$1:$C$21)</f>
        <v>+18</v>
      </c>
      <c r="AA10" s="14" t="s">
        <v>35</v>
      </c>
      <c r="AB10" s="37"/>
      <c r="AC10" s="38"/>
      <c r="AD10" s="38" t="str">
        <f>IF(ISNA(VLOOKUP(D10,'[1]Liste en forme Garçons'!$C:$C,1,FALSE)),"","*")</f>
        <v>*</v>
      </c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</row>
    <row r="11" spans="1:46" s="39" customFormat="1" x14ac:dyDescent="0.35">
      <c r="A11" s="19"/>
      <c r="B11" s="25" t="s">
        <v>42</v>
      </c>
      <c r="C11" s="25" t="s">
        <v>88</v>
      </c>
      <c r="D11" s="26" t="s">
        <v>89</v>
      </c>
      <c r="E11" s="27" t="s">
        <v>29</v>
      </c>
      <c r="F11" s="28">
        <v>1804</v>
      </c>
      <c r="G11" s="29">
        <v>32723</v>
      </c>
      <c r="H11" s="30" t="str">
        <f>IF(E11="","",IF(COUNTIF([1]Paramètres!$H:$H,E11)=1,IF([1]Paramètres!$E$3=[1]Paramètres!$A$23,"Belfort/Montbéliard",IF([1]Paramètres!$E$3=[1]Paramètres!$A$24,"Doubs","Franche-Comté")),IF(COUNTIF([1]Paramètres!$I:$I,E11)=1,IF([1]Paramètres!$E$3=[1]Paramètres!$A$23,"Belfort/Montbéliard",IF([1]Paramètres!$E$3=[1]Paramètres!$A$24,"Belfort","Franche-Comté")),IF(COUNTIF([1]Paramètres!$J:$J,E11)=1,IF([1]Paramètres!$E$3=[1]Paramètres!$A$25,"Franche-Comté","Haute-Saône"),IF(COUNTIF([1]Paramètres!$K:$K,E11)=1,IF([1]Paramètres!$E$3=[1]Paramètres!$A$25,"Franche-Comté","Jura"),IF(COUNTIF([1]Paramètres!$G:$G,E11)=1,IF([1]Paramètres!$E$3=[1]Paramètres!$A$23,"Besançon",IF([1]Paramètres!$E$3=[1]Paramètres!$A$24,"Doubs","Franche-Comté")),"*** INCONNU ***"))))))</f>
        <v>Doubs</v>
      </c>
      <c r="I11" s="31">
        <f>LOOKUP(YEAR(G11)-[1]Paramètres!$E$1,[1]Paramètres!$A$1:$A$20)</f>
        <v>-40</v>
      </c>
      <c r="J11" s="31" t="str">
        <f>LOOKUP(I11,[1]Paramètres!$A$1:$B$20)</f>
        <v>S</v>
      </c>
      <c r="K11" s="31">
        <f t="shared" si="7"/>
        <v>18</v>
      </c>
      <c r="L11" s="32" t="s">
        <v>46</v>
      </c>
      <c r="M11" s="32" t="s">
        <v>46</v>
      </c>
      <c r="N11" s="32" t="s">
        <v>46</v>
      </c>
      <c r="O11" s="32" t="s">
        <v>55</v>
      </c>
      <c r="P11" s="33" t="str">
        <f t="shared" si="0"/>
        <v>80C</v>
      </c>
      <c r="Q11" s="34">
        <f t="shared" si="1"/>
        <v>0</v>
      </c>
      <c r="R11" s="34">
        <f t="shared" si="1"/>
        <v>0</v>
      </c>
      <c r="S11" s="34">
        <f t="shared" si="1"/>
        <v>0</v>
      </c>
      <c r="T11" s="34">
        <f t="shared" si="1"/>
        <v>80000000000000</v>
      </c>
      <c r="U11" s="34">
        <f t="shared" si="2"/>
        <v>80000000000000</v>
      </c>
      <c r="V11" s="35" t="str">
        <f t="shared" si="3"/>
        <v>80C</v>
      </c>
      <c r="W11" s="36">
        <f t="shared" si="4"/>
        <v>0</v>
      </c>
      <c r="X11" s="35" t="str">
        <f t="shared" si="5"/>
        <v>80C</v>
      </c>
      <c r="Y11" s="36">
        <f t="shared" si="6"/>
        <v>0</v>
      </c>
      <c r="Z11" s="31" t="str">
        <f ca="1">LOOKUP(I11,[1]Paramètres!$A$1:$A$20,[1]Paramètres!$C$1:$C$21)</f>
        <v>+18</v>
      </c>
      <c r="AA11" s="14" t="s">
        <v>35</v>
      </c>
      <c r="AB11" s="37"/>
      <c r="AC11" s="38"/>
      <c r="AD11" s="38" t="str">
        <f>IF(ISNA(VLOOKUP(D11,'[1]Liste en forme Garçons'!$C:$C,1,FALSE)),"","*")</f>
        <v>*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46" s="42" customFormat="1" x14ac:dyDescent="0.35">
      <c r="A12" s="19"/>
      <c r="B12" s="25" t="s">
        <v>90</v>
      </c>
      <c r="C12" s="25" t="s">
        <v>91</v>
      </c>
      <c r="D12" s="40" t="s">
        <v>92</v>
      </c>
      <c r="E12" s="27" t="s">
        <v>93</v>
      </c>
      <c r="F12" s="41">
        <v>1631</v>
      </c>
      <c r="G12" s="29">
        <v>35424</v>
      </c>
      <c r="H12" s="30" t="str">
        <f>IF(E12="","",IF(COUNTIF([1]Paramètres!$H:$H,E12)=1,IF([1]Paramètres!$E$3=[1]Paramètres!$A$23,"Belfort/Montbéliard",IF([1]Paramètres!$E$3=[1]Paramètres!$A$24,"Doubs","Franche-Comté")),IF(COUNTIF([1]Paramètres!$I:$I,E12)=1,IF([1]Paramètres!$E$3=[1]Paramètres!$A$23,"Belfort/Montbéliard",IF([1]Paramètres!$E$3=[1]Paramètres!$A$24,"Belfort","Franche-Comté")),IF(COUNTIF([1]Paramètres!$J:$J,E12)=1,IF([1]Paramètres!$E$3=[1]Paramètres!$A$25,"Franche-Comté","Haute-Saône"),IF(COUNTIF([1]Paramètres!$K:$K,E12)=1,IF([1]Paramètres!$E$3=[1]Paramètres!$A$25,"Franche-Comté","Jura"),IF(COUNTIF([1]Paramètres!$G:$G,E12)=1,IF([1]Paramètres!$E$3=[1]Paramètres!$A$23,"Besançon",IF([1]Paramètres!$E$3=[1]Paramètres!$A$24,"Doubs","Franche-Comté")),"*** INCONNU ***"))))))</f>
        <v>Doubs</v>
      </c>
      <c r="I12" s="31">
        <f>LOOKUP(YEAR(G12)-[1]Paramètres!$E$1,[1]Paramètres!$A$1:$A$20)</f>
        <v>-21</v>
      </c>
      <c r="J12" s="31" t="str">
        <f>LOOKUP(I12,[1]Paramètres!$A$1:$B$20)</f>
        <v>S</v>
      </c>
      <c r="K12" s="31">
        <f t="shared" si="7"/>
        <v>16</v>
      </c>
      <c r="L12" s="32" t="s">
        <v>80</v>
      </c>
      <c r="M12" s="32" t="s">
        <v>80</v>
      </c>
      <c r="N12" s="32">
        <v>0</v>
      </c>
      <c r="O12" s="32">
        <v>0</v>
      </c>
      <c r="P12" s="33" t="str">
        <f t="shared" si="0"/>
        <v>70C</v>
      </c>
      <c r="Q12" s="34">
        <f t="shared" si="1"/>
        <v>35000000000000</v>
      </c>
      <c r="R12" s="34">
        <f t="shared" si="1"/>
        <v>35000000000000</v>
      </c>
      <c r="S12" s="34">
        <f t="shared" si="1"/>
        <v>0</v>
      </c>
      <c r="T12" s="34">
        <f t="shared" si="1"/>
        <v>0</v>
      </c>
      <c r="U12" s="34">
        <f t="shared" si="2"/>
        <v>70000000000000</v>
      </c>
      <c r="V12" s="35" t="str">
        <f t="shared" si="3"/>
        <v>70C</v>
      </c>
      <c r="W12" s="36">
        <f t="shared" si="4"/>
        <v>0</v>
      </c>
      <c r="X12" s="35" t="str">
        <f t="shared" si="5"/>
        <v>70C</v>
      </c>
      <c r="Y12" s="36">
        <f t="shared" si="6"/>
        <v>0</v>
      </c>
      <c r="Z12" s="31" t="str">
        <f ca="1">LOOKUP(I12,[1]Paramètres!$A$1:$A$20,[1]Paramètres!$C$1:$C$21)</f>
        <v>+18</v>
      </c>
      <c r="AA12" s="14" t="s">
        <v>35</v>
      </c>
      <c r="AB12" s="100" t="s">
        <v>703</v>
      </c>
      <c r="AC12" s="38"/>
      <c r="AD12" s="38" t="str">
        <f>IF(ISNA(VLOOKUP(D12,'[1]Liste en forme Garçons'!$C:$C,1,FALSE)),"","*")</f>
        <v>*</v>
      </c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46" s="48" customFormat="1" x14ac:dyDescent="0.35">
      <c r="A13" s="19"/>
      <c r="B13" s="25" t="s">
        <v>94</v>
      </c>
      <c r="C13" s="25" t="s">
        <v>95</v>
      </c>
      <c r="D13" s="26" t="s">
        <v>96</v>
      </c>
      <c r="E13" s="27" t="s">
        <v>97</v>
      </c>
      <c r="F13" s="28">
        <v>1531</v>
      </c>
      <c r="G13" s="29">
        <v>25077</v>
      </c>
      <c r="H13" s="30" t="str">
        <f>IF(E13="","",IF(COUNTIF([1]Paramètres!$H:$H,E13)=1,IF([1]Paramètres!$E$3=[1]Paramètres!$A$23,"Belfort/Montbéliard",IF([1]Paramètres!$E$3=[1]Paramètres!$A$24,"Doubs","Franche-Comté")),IF(COUNTIF([1]Paramètres!$I:$I,E13)=1,IF([1]Paramètres!$E$3=[1]Paramètres!$A$23,"Belfort/Montbéliard",IF([1]Paramètres!$E$3=[1]Paramètres!$A$24,"Belfort","Franche-Comté")),IF(COUNTIF([1]Paramètres!$J:$J,E13)=1,IF([1]Paramètres!$E$3=[1]Paramètres!$A$25,"Franche-Comté","Haute-Saône"),IF(COUNTIF([1]Paramètres!$K:$K,E13)=1,IF([1]Paramètres!$E$3=[1]Paramètres!$A$25,"Franche-Comté","Jura"),IF(COUNTIF([1]Paramètres!$G:$G,E13)=1,IF([1]Paramètres!$E$3=[1]Paramètres!$A$23,"Besançon",IF([1]Paramètres!$E$3=[1]Paramètres!$A$24,"Doubs","Franche-Comté")),"*** INCONNU ***"))))))</f>
        <v>Doubs</v>
      </c>
      <c r="I13" s="31">
        <f>LOOKUP(YEAR(G13)-[1]Paramètres!$E$1,[1]Paramètres!$A$1:$A$20)</f>
        <v>-50</v>
      </c>
      <c r="J13" s="31" t="str">
        <f>LOOKUP(I13,[1]Paramètres!$A$1:$B$20)</f>
        <v>V1</v>
      </c>
      <c r="K13" s="31">
        <f t="shared" si="7"/>
        <v>15</v>
      </c>
      <c r="L13" s="32" t="s">
        <v>78</v>
      </c>
      <c r="M13" s="32" t="s">
        <v>62</v>
      </c>
      <c r="N13" s="32" t="s">
        <v>70</v>
      </c>
      <c r="O13" s="32" t="s">
        <v>98</v>
      </c>
      <c r="P13" s="33" t="str">
        <f t="shared" si="0"/>
        <v>65C</v>
      </c>
      <c r="Q13" s="34">
        <f t="shared" si="1"/>
        <v>1000000000000</v>
      </c>
      <c r="R13" s="34">
        <f t="shared" si="1"/>
        <v>30000000000000</v>
      </c>
      <c r="S13" s="34">
        <f t="shared" si="1"/>
        <v>32000000000000</v>
      </c>
      <c r="T13" s="34">
        <f t="shared" si="1"/>
        <v>2000000000000</v>
      </c>
      <c r="U13" s="34">
        <f t="shared" si="2"/>
        <v>65000000000000</v>
      </c>
      <c r="V13" s="35" t="str">
        <f t="shared" si="3"/>
        <v>65C</v>
      </c>
      <c r="W13" s="36">
        <f t="shared" si="4"/>
        <v>0</v>
      </c>
      <c r="X13" s="35" t="str">
        <f t="shared" si="5"/>
        <v>65C</v>
      </c>
      <c r="Y13" s="36">
        <f t="shared" si="6"/>
        <v>0</v>
      </c>
      <c r="Z13" s="31" t="str">
        <f ca="1">LOOKUP(I13,[1]Paramètres!$A$1:$A$20,[1]Paramètres!$C$1:$C$21)</f>
        <v>+18</v>
      </c>
      <c r="AA13" s="14" t="s">
        <v>35</v>
      </c>
      <c r="AB13" s="37"/>
      <c r="AC13" s="3"/>
      <c r="AD13" s="38" t="str">
        <f>IF(ISNA(VLOOKUP(D13,'[1]Liste en forme Garçons'!$C:$C,1,FALSE)),"","*")</f>
        <v>*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s="39" customFormat="1" x14ac:dyDescent="0.35">
      <c r="A14" s="19"/>
      <c r="B14" s="25" t="s">
        <v>99</v>
      </c>
      <c r="C14" s="25" t="s">
        <v>100</v>
      </c>
      <c r="D14" s="26" t="s">
        <v>101</v>
      </c>
      <c r="E14" s="27" t="s">
        <v>102</v>
      </c>
      <c r="F14" s="28">
        <v>1393</v>
      </c>
      <c r="G14" s="29">
        <v>32452</v>
      </c>
      <c r="H14" s="30" t="str">
        <f>IF(E14="","",IF(COUNTIF([1]Paramètres!$H:$H,E14)=1,IF([1]Paramètres!$E$3=[1]Paramètres!$A$23,"Belfort/Montbéliard",IF([1]Paramètres!$E$3=[1]Paramètres!$A$24,"Doubs","Franche-Comté")),IF(COUNTIF([1]Paramètres!$I:$I,E14)=1,IF([1]Paramètres!$E$3=[1]Paramètres!$A$23,"Belfort/Montbéliard",IF([1]Paramètres!$E$3=[1]Paramètres!$A$24,"Belfort","Franche-Comté")),IF(COUNTIF([1]Paramètres!$J:$J,E14)=1,IF([1]Paramètres!$E$3=[1]Paramètres!$A$25,"Franche-Comté","Haute-Saône"),IF(COUNTIF([1]Paramètres!$K:$K,E14)=1,IF([1]Paramètres!$E$3=[1]Paramètres!$A$25,"Franche-Comté","Jura"),IF(COUNTIF([1]Paramètres!$G:$G,E14)=1,IF([1]Paramètres!$E$3=[1]Paramètres!$A$23,"Besançon",IF([1]Paramètres!$E$3=[1]Paramètres!$A$24,"Doubs","Franche-Comté")),"*** INCONNU ***"))))))</f>
        <v>Doubs</v>
      </c>
      <c r="I14" s="31">
        <f>LOOKUP(YEAR(G14)-[1]Paramètres!$E$1,[1]Paramètres!$A$1:$A$20)</f>
        <v>-40</v>
      </c>
      <c r="J14" s="31" t="str">
        <f>LOOKUP(I14,[1]Paramètres!$A$1:$B$20)</f>
        <v>S</v>
      </c>
      <c r="K14" s="31">
        <f t="shared" si="7"/>
        <v>13</v>
      </c>
      <c r="L14" s="32" t="s">
        <v>103</v>
      </c>
      <c r="M14" s="32" t="s">
        <v>68</v>
      </c>
      <c r="N14" s="32" t="s">
        <v>104</v>
      </c>
      <c r="O14" s="32" t="s">
        <v>79</v>
      </c>
      <c r="P14" s="33" t="str">
        <f t="shared" si="0"/>
        <v>60C80D</v>
      </c>
      <c r="Q14" s="34">
        <f t="shared" si="1"/>
        <v>800000000000</v>
      </c>
      <c r="R14" s="34">
        <f t="shared" si="1"/>
        <v>23000000000000</v>
      </c>
      <c r="S14" s="34">
        <f t="shared" si="1"/>
        <v>17000000000000</v>
      </c>
      <c r="T14" s="34">
        <f t="shared" si="1"/>
        <v>20000000000000</v>
      </c>
      <c r="U14" s="34">
        <f t="shared" si="2"/>
        <v>60800000000000</v>
      </c>
      <c r="V14" s="35" t="str">
        <f t="shared" si="3"/>
        <v>60C</v>
      </c>
      <c r="W14" s="36">
        <f t="shared" si="4"/>
        <v>800000000000</v>
      </c>
      <c r="X14" s="35" t="str">
        <f t="shared" si="5"/>
        <v>60C80D</v>
      </c>
      <c r="Y14" s="36">
        <f t="shared" si="6"/>
        <v>0</v>
      </c>
      <c r="Z14" s="31" t="str">
        <f ca="1">LOOKUP(I14,[1]Paramètres!$A$1:$A$20,[1]Paramètres!$C$1:$C$21)</f>
        <v>+18</v>
      </c>
      <c r="AA14" s="14" t="s">
        <v>35</v>
      </c>
      <c r="AB14" s="37"/>
      <c r="AC14" s="38"/>
      <c r="AD14" s="38" t="str">
        <f>IF(ISNA(VLOOKUP(D14,'[1]Liste en forme Garçons'!$C:$C,1,FALSE)),"","*")</f>
        <v>*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</row>
    <row r="15" spans="1:46" s="39" customFormat="1" x14ac:dyDescent="0.35">
      <c r="A15" s="19"/>
      <c r="B15" s="25" t="s">
        <v>105</v>
      </c>
      <c r="C15" s="25" t="s">
        <v>106</v>
      </c>
      <c r="D15" s="26" t="s">
        <v>107</v>
      </c>
      <c r="E15" s="44" t="s">
        <v>108</v>
      </c>
      <c r="F15" s="28">
        <v>1316</v>
      </c>
      <c r="G15" s="29">
        <v>24647</v>
      </c>
      <c r="H15" s="30" t="str">
        <f>IF(E15="","",IF(COUNTIF([1]Paramètres!$H:$H,E15)=1,IF([1]Paramètres!$E$3=[1]Paramètres!$A$23,"Belfort/Montbéliard",IF([1]Paramètres!$E$3=[1]Paramètres!$A$24,"Doubs","Franche-Comté")),IF(COUNTIF([1]Paramètres!$I:$I,E15)=1,IF([1]Paramètres!$E$3=[1]Paramètres!$A$23,"Belfort/Montbéliard",IF([1]Paramètres!$E$3=[1]Paramètres!$A$24,"Belfort","Franche-Comté")),IF(COUNTIF([1]Paramètres!$J:$J,E15)=1,IF([1]Paramètres!$E$3=[1]Paramètres!$A$25,"Franche-Comté","Haute-Saône"),IF(COUNTIF([1]Paramètres!$K:$K,E15)=1,IF([1]Paramètres!$E$3=[1]Paramètres!$A$25,"Franche-Comté","Jura"),IF(COUNTIF([1]Paramètres!$G:$G,E15)=1,IF([1]Paramètres!$E$3=[1]Paramètres!$A$23,"Besançon",IF([1]Paramètres!$E$3=[1]Paramètres!$A$24,"Doubs","Franche-Comté")),"*** INCONNU ***"))))))</f>
        <v>Doubs</v>
      </c>
      <c r="I15" s="31">
        <f>LOOKUP(YEAR(G15)-[1]Paramètres!$E$1,[1]Paramètres!$A$1:$A$20)</f>
        <v>-50</v>
      </c>
      <c r="J15" s="31" t="str">
        <f>LOOKUP(I15,[1]Paramètres!$A$1:$B$20)</f>
        <v>V1</v>
      </c>
      <c r="K15" s="31">
        <f t="shared" si="7"/>
        <v>13</v>
      </c>
      <c r="L15" s="32" t="s">
        <v>87</v>
      </c>
      <c r="M15" s="32" t="s">
        <v>109</v>
      </c>
      <c r="N15" s="32" t="s">
        <v>110</v>
      </c>
      <c r="O15" s="32" t="s">
        <v>111</v>
      </c>
      <c r="P15" s="33" t="str">
        <f t="shared" si="0"/>
        <v>57C</v>
      </c>
      <c r="Q15" s="34">
        <f t="shared" si="1"/>
        <v>13000000000000</v>
      </c>
      <c r="R15" s="34">
        <f t="shared" si="1"/>
        <v>26000000000000</v>
      </c>
      <c r="S15" s="34">
        <f t="shared" si="1"/>
        <v>11000000000000</v>
      </c>
      <c r="T15" s="34">
        <f t="shared" si="1"/>
        <v>7000000000000</v>
      </c>
      <c r="U15" s="34">
        <f t="shared" si="2"/>
        <v>57000000000000</v>
      </c>
      <c r="V15" s="35" t="str">
        <f t="shared" si="3"/>
        <v>57C</v>
      </c>
      <c r="W15" s="36">
        <f t="shared" si="4"/>
        <v>0</v>
      </c>
      <c r="X15" s="35" t="str">
        <f t="shared" si="5"/>
        <v>57C</v>
      </c>
      <c r="Y15" s="36">
        <f t="shared" si="6"/>
        <v>0</v>
      </c>
      <c r="Z15" s="31" t="str">
        <f ca="1">LOOKUP(I15,[1]Paramètres!$A$1:$A$20,[1]Paramètres!$C$1:$C$21)</f>
        <v>+18</v>
      </c>
      <c r="AA15" s="14" t="s">
        <v>35</v>
      </c>
      <c r="AB15" s="37"/>
      <c r="AC15" s="38"/>
      <c r="AD15" s="38" t="str">
        <f>IF(ISNA(VLOOKUP(D15,'[1]Liste en forme Garçons'!$C:$C,1,FALSE)),"","*")</f>
        <v>*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s="39" customFormat="1" x14ac:dyDescent="0.35">
      <c r="A16" s="19"/>
      <c r="B16" s="25" t="s">
        <v>112</v>
      </c>
      <c r="C16" s="25" t="s">
        <v>113</v>
      </c>
      <c r="D16" s="26" t="s">
        <v>114</v>
      </c>
      <c r="E16" s="27" t="s">
        <v>67</v>
      </c>
      <c r="F16" s="28">
        <v>1438</v>
      </c>
      <c r="G16" s="29">
        <v>33138</v>
      </c>
      <c r="H16" s="30" t="str">
        <f>IF(E16="","",IF(COUNTIF([1]Paramètres!$H:$H,E16)=1,IF([1]Paramètres!$E$3=[1]Paramètres!$A$23,"Belfort/Montbéliard",IF([1]Paramètres!$E$3=[1]Paramètres!$A$24,"Doubs","Franche-Comté")),IF(COUNTIF([1]Paramètres!$I:$I,E16)=1,IF([1]Paramètres!$E$3=[1]Paramètres!$A$23,"Belfort/Montbéliard",IF([1]Paramètres!$E$3=[1]Paramètres!$A$24,"Belfort","Franche-Comté")),IF(COUNTIF([1]Paramètres!$J:$J,E16)=1,IF([1]Paramètres!$E$3=[1]Paramètres!$A$25,"Franche-Comté","Haute-Saône"),IF(COUNTIF([1]Paramètres!$K:$K,E16)=1,IF([1]Paramètres!$E$3=[1]Paramètres!$A$25,"Franche-Comté","Jura"),IF(COUNTIF([1]Paramètres!$G:$G,E16)=1,IF([1]Paramètres!$E$3=[1]Paramètres!$A$23,"Besançon",IF([1]Paramètres!$E$3=[1]Paramètres!$A$24,"Doubs","Franche-Comté")),"*** INCONNU ***"))))))</f>
        <v>Doubs</v>
      </c>
      <c r="I16" s="31">
        <f>LOOKUP(YEAR(G16)-[1]Paramètres!$E$1,[1]Paramètres!$A$1:$A$20)</f>
        <v>-40</v>
      </c>
      <c r="J16" s="31" t="str">
        <f>LOOKUP(I16,[1]Paramètres!$A$1:$B$20)</f>
        <v>S</v>
      </c>
      <c r="K16" s="31">
        <f t="shared" si="7"/>
        <v>14</v>
      </c>
      <c r="L16" s="32" t="s">
        <v>78</v>
      </c>
      <c r="M16" s="32" t="s">
        <v>57</v>
      </c>
      <c r="N16" s="32" t="s">
        <v>68</v>
      </c>
      <c r="O16" s="32">
        <v>0</v>
      </c>
      <c r="P16" s="33" t="str">
        <f t="shared" si="0"/>
        <v>55C</v>
      </c>
      <c r="Q16" s="34">
        <f t="shared" si="1"/>
        <v>1000000000000</v>
      </c>
      <c r="R16" s="34">
        <f t="shared" si="1"/>
        <v>31000000000000</v>
      </c>
      <c r="S16" s="34">
        <f t="shared" si="1"/>
        <v>23000000000000</v>
      </c>
      <c r="T16" s="34">
        <f t="shared" si="1"/>
        <v>0</v>
      </c>
      <c r="U16" s="34">
        <f t="shared" si="2"/>
        <v>55000000000000</v>
      </c>
      <c r="V16" s="35" t="str">
        <f t="shared" si="3"/>
        <v>55C</v>
      </c>
      <c r="W16" s="36">
        <f t="shared" si="4"/>
        <v>0</v>
      </c>
      <c r="X16" s="35" t="str">
        <f t="shared" si="5"/>
        <v>55C</v>
      </c>
      <c r="Y16" s="36">
        <f t="shared" si="6"/>
        <v>0</v>
      </c>
      <c r="Z16" s="31" t="str">
        <f ca="1">LOOKUP(I16,[1]Paramètres!$A$1:$A$20,[1]Paramètres!$C$1:$C$21)</f>
        <v>+18</v>
      </c>
      <c r="AA16" s="14" t="s">
        <v>35</v>
      </c>
      <c r="AB16" s="37" t="s">
        <v>704</v>
      </c>
      <c r="AC16" s="38"/>
      <c r="AD16" s="38" t="str">
        <f>IF(ISNA(VLOOKUP(D16,'[1]Liste en forme Garçons'!$C:$C,1,FALSE)),"","*")</f>
        <v>*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s="39" customFormat="1" x14ac:dyDescent="0.35">
      <c r="A17" s="19"/>
      <c r="B17" s="25" t="s">
        <v>115</v>
      </c>
      <c r="C17" s="25" t="s">
        <v>116</v>
      </c>
      <c r="D17" s="26" t="s">
        <v>117</v>
      </c>
      <c r="E17" s="44" t="s">
        <v>102</v>
      </c>
      <c r="F17" s="28">
        <v>1450</v>
      </c>
      <c r="G17" s="29">
        <v>24624</v>
      </c>
      <c r="H17" s="30" t="str">
        <f>IF(E17="","",IF(COUNTIF([1]Paramètres!$H:$H,E17)=1,IF([1]Paramètres!$E$3=[1]Paramètres!$A$23,"Belfort/Montbéliard",IF([1]Paramètres!$E$3=[1]Paramètres!$A$24,"Doubs","Franche-Comté")),IF(COUNTIF([1]Paramètres!$I:$I,E17)=1,IF([1]Paramètres!$E$3=[1]Paramètres!$A$23,"Belfort/Montbéliard",IF([1]Paramètres!$E$3=[1]Paramètres!$A$24,"Belfort","Franche-Comté")),IF(COUNTIF([1]Paramètres!$J:$J,E17)=1,IF([1]Paramètres!$E$3=[1]Paramètres!$A$25,"Franche-Comté","Haute-Saône"),IF(COUNTIF([1]Paramètres!$K:$K,E17)=1,IF([1]Paramètres!$E$3=[1]Paramètres!$A$25,"Franche-Comté","Jura"),IF(COUNTIF([1]Paramètres!$G:$G,E17)=1,IF([1]Paramètres!$E$3=[1]Paramètres!$A$23,"Besançon",IF([1]Paramètres!$E$3=[1]Paramètres!$A$24,"Doubs","Franche-Comté")),"*** INCONNU ***"))))))</f>
        <v>Doubs</v>
      </c>
      <c r="I17" s="31">
        <f>LOOKUP(YEAR(G17)-[1]Paramètres!$E$1,[1]Paramètres!$A$1:$A$20)</f>
        <v>-50</v>
      </c>
      <c r="J17" s="31" t="str">
        <f>LOOKUP(I17,[1]Paramètres!$A$1:$B$20)</f>
        <v>V1</v>
      </c>
      <c r="K17" s="31">
        <f t="shared" si="7"/>
        <v>14</v>
      </c>
      <c r="L17" s="32" t="s">
        <v>79</v>
      </c>
      <c r="M17" s="32" t="s">
        <v>118</v>
      </c>
      <c r="N17" s="32" t="s">
        <v>119</v>
      </c>
      <c r="O17" s="32" t="s">
        <v>120</v>
      </c>
      <c r="P17" s="33" t="str">
        <f t="shared" si="0"/>
        <v>52C35D</v>
      </c>
      <c r="Q17" s="34">
        <f t="shared" si="1"/>
        <v>20000000000000</v>
      </c>
      <c r="R17" s="34">
        <f t="shared" si="1"/>
        <v>27000000000000</v>
      </c>
      <c r="S17" s="34">
        <f t="shared" si="1"/>
        <v>5000000000000</v>
      </c>
      <c r="T17" s="34">
        <f t="shared" si="1"/>
        <v>350000000000</v>
      </c>
      <c r="U17" s="34">
        <f t="shared" si="2"/>
        <v>52350000000000</v>
      </c>
      <c r="V17" s="35" t="str">
        <f t="shared" si="3"/>
        <v>52C</v>
      </c>
      <c r="W17" s="36">
        <f t="shared" si="4"/>
        <v>350000000000</v>
      </c>
      <c r="X17" s="35" t="str">
        <f t="shared" si="5"/>
        <v>52C35D</v>
      </c>
      <c r="Y17" s="36">
        <f t="shared" si="6"/>
        <v>0</v>
      </c>
      <c r="Z17" s="31" t="str">
        <f ca="1">LOOKUP(I17,[1]Paramètres!$A$1:$A$20,[1]Paramètres!$C$1:$C$21)</f>
        <v>+18</v>
      </c>
      <c r="AA17" s="14" t="s">
        <v>35</v>
      </c>
      <c r="AB17" s="37"/>
      <c r="AC17" s="38"/>
      <c r="AD17" s="38" t="str">
        <f>IF(ISNA(VLOOKUP(D17,'[1]Liste en forme Garçons'!$C:$C,1,FALSE)),"","*")</f>
        <v>*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s="39" customFormat="1" x14ac:dyDescent="0.35">
      <c r="A18" s="19"/>
      <c r="B18" s="25" t="s">
        <v>121</v>
      </c>
      <c r="C18" s="25" t="s">
        <v>122</v>
      </c>
      <c r="D18" s="26" t="s">
        <v>123</v>
      </c>
      <c r="E18" s="27" t="s">
        <v>124</v>
      </c>
      <c r="F18" s="28">
        <v>1391</v>
      </c>
      <c r="G18" s="29">
        <v>26412</v>
      </c>
      <c r="H18" s="30" t="str">
        <f>IF(E18="","",IF(COUNTIF([1]Paramètres!$H:$H,E18)=1,IF([1]Paramètres!$E$3=[1]Paramètres!$A$23,"Belfort/Montbéliard",IF([1]Paramètres!$E$3=[1]Paramètres!$A$24,"Doubs","Franche-Comté")),IF(COUNTIF([1]Paramètres!$I:$I,E18)=1,IF([1]Paramètres!$E$3=[1]Paramètres!$A$23,"Belfort/Montbéliard",IF([1]Paramètres!$E$3=[1]Paramètres!$A$24,"Belfort","Franche-Comté")),IF(COUNTIF([1]Paramètres!$J:$J,E18)=1,IF([1]Paramètres!$E$3=[1]Paramètres!$A$25,"Franche-Comté","Haute-Saône"),IF(COUNTIF([1]Paramètres!$K:$K,E18)=1,IF([1]Paramètres!$E$3=[1]Paramètres!$A$25,"Franche-Comté","Jura"),IF(COUNTIF([1]Paramètres!$G:$G,E18)=1,IF([1]Paramètres!$E$3=[1]Paramètres!$A$23,"Besançon",IF([1]Paramètres!$E$3=[1]Paramètres!$A$24,"Doubs","Franche-Comté")),"*** INCONNU ***"))))))</f>
        <v>Doubs</v>
      </c>
      <c r="I18" s="31">
        <f>LOOKUP(YEAR(G18)-[1]Paramètres!$E$1,[1]Paramètres!$A$1:$A$20)</f>
        <v>-50</v>
      </c>
      <c r="J18" s="31" t="str">
        <f>LOOKUP(I18,[1]Paramètres!$A$1:$B$20)</f>
        <v>V1</v>
      </c>
      <c r="K18" s="31">
        <f t="shared" si="7"/>
        <v>13</v>
      </c>
      <c r="L18" s="32">
        <v>0</v>
      </c>
      <c r="M18" s="32" t="s">
        <v>78</v>
      </c>
      <c r="N18" s="32" t="s">
        <v>79</v>
      </c>
      <c r="O18" s="32" t="s">
        <v>68</v>
      </c>
      <c r="P18" s="33" t="str">
        <f t="shared" si="0"/>
        <v>44C</v>
      </c>
      <c r="Q18" s="34">
        <f t="shared" ref="Q18:T81" si="8">POWER(10,(73-CODE(IF(OR(L18=0,L18="",L18="Ni"),"Z",RIGHT(UPPER(L18)))))*2)*IF(OR(L18=0,L18="",L18="Ni"),0,VALUE(LEFT(L18,LEN(L18)-1)))</f>
        <v>0</v>
      </c>
      <c r="R18" s="34">
        <f t="shared" si="8"/>
        <v>1000000000000</v>
      </c>
      <c r="S18" s="34">
        <f t="shared" si="8"/>
        <v>20000000000000</v>
      </c>
      <c r="T18" s="34">
        <f t="shared" si="8"/>
        <v>23000000000000</v>
      </c>
      <c r="U18" s="34">
        <f t="shared" si="2"/>
        <v>44000000000000</v>
      </c>
      <c r="V18" s="35" t="str">
        <f t="shared" si="3"/>
        <v>44C</v>
      </c>
      <c r="W18" s="36">
        <f t="shared" si="4"/>
        <v>0</v>
      </c>
      <c r="X18" s="35" t="str">
        <f t="shared" si="5"/>
        <v>44C</v>
      </c>
      <c r="Y18" s="36">
        <f t="shared" si="6"/>
        <v>0</v>
      </c>
      <c r="Z18" s="31" t="str">
        <f ca="1">LOOKUP(I18,[1]Paramètres!$A$1:$A$20,[1]Paramètres!$C$1:$C$21)</f>
        <v>+18</v>
      </c>
      <c r="AA18" s="14" t="s">
        <v>35</v>
      </c>
      <c r="AB18" s="37"/>
      <c r="AC18" s="38"/>
      <c r="AD18" s="38" t="str">
        <f>IF(ISNA(VLOOKUP(D18,'[1]Liste en forme Garçons'!$C:$C,1,FALSE)),"","*")</f>
        <v>*</v>
      </c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s="39" customFormat="1" x14ac:dyDescent="0.35">
      <c r="A19" s="19"/>
      <c r="B19" s="25" t="s">
        <v>125</v>
      </c>
      <c r="C19" s="25" t="s">
        <v>126</v>
      </c>
      <c r="D19" s="40" t="s">
        <v>127</v>
      </c>
      <c r="E19" s="27" t="s">
        <v>128</v>
      </c>
      <c r="F19" s="41">
        <v>1274</v>
      </c>
      <c r="G19" s="29">
        <v>35072</v>
      </c>
      <c r="H19" s="30" t="str">
        <f>IF(E19="","",IF(COUNTIF([1]Paramètres!$H:$H,E19)=1,IF([1]Paramètres!$E$3=[1]Paramètres!$A$23,"Belfort/Montbéliard",IF([1]Paramètres!$E$3=[1]Paramètres!$A$24,"Doubs","Franche-Comté")),IF(COUNTIF([1]Paramètres!$I:$I,E19)=1,IF([1]Paramètres!$E$3=[1]Paramètres!$A$23,"Belfort/Montbéliard",IF([1]Paramètres!$E$3=[1]Paramètres!$A$24,"Belfort","Franche-Comté")),IF(COUNTIF([1]Paramètres!$J:$J,E19)=1,IF([1]Paramètres!$E$3=[1]Paramètres!$A$25,"Franche-Comté","Haute-Saône"),IF(COUNTIF([1]Paramètres!$K:$K,E19)=1,IF([1]Paramètres!$E$3=[1]Paramètres!$A$25,"Franche-Comté","Jura"),IF(COUNTIF([1]Paramètres!$G:$G,E19)=1,IF([1]Paramètres!$E$3=[1]Paramètres!$A$23,"Besançon",IF([1]Paramètres!$E$3=[1]Paramètres!$A$24,"Doubs","Franche-Comté")),"*** INCONNU ***"))))))</f>
        <v>Doubs</v>
      </c>
      <c r="I19" s="31">
        <f>LOOKUP(YEAR(G19)-[1]Paramètres!$E$1,[1]Paramètres!$A$1:$A$20)</f>
        <v>-21</v>
      </c>
      <c r="J19" s="31" t="str">
        <f>LOOKUP(I19,[1]Paramètres!$A$1:$B$20)</f>
        <v>S</v>
      </c>
      <c r="K19" s="31">
        <f t="shared" si="7"/>
        <v>12</v>
      </c>
      <c r="L19" s="32" t="s">
        <v>85</v>
      </c>
      <c r="M19" s="32" t="s">
        <v>110</v>
      </c>
      <c r="N19" s="32" t="s">
        <v>129</v>
      </c>
      <c r="O19" s="32" t="s">
        <v>104</v>
      </c>
      <c r="P19" s="33" t="str">
        <f t="shared" si="0"/>
        <v>44C</v>
      </c>
      <c r="Q19" s="34">
        <f t="shared" si="8"/>
        <v>10000000000000</v>
      </c>
      <c r="R19" s="34">
        <f t="shared" si="8"/>
        <v>11000000000000</v>
      </c>
      <c r="S19" s="34">
        <f t="shared" si="8"/>
        <v>6000000000000</v>
      </c>
      <c r="T19" s="34">
        <f t="shared" si="8"/>
        <v>17000000000000</v>
      </c>
      <c r="U19" s="34">
        <f t="shared" si="2"/>
        <v>44000000000000</v>
      </c>
      <c r="V19" s="35" t="str">
        <f t="shared" si="3"/>
        <v>44C</v>
      </c>
      <c r="W19" s="36">
        <f t="shared" si="4"/>
        <v>0</v>
      </c>
      <c r="X19" s="35" t="str">
        <f t="shared" si="5"/>
        <v>44C</v>
      </c>
      <c r="Y19" s="36">
        <f t="shared" si="6"/>
        <v>0</v>
      </c>
      <c r="Z19" s="31" t="str">
        <f ca="1">LOOKUP(I19,[1]Paramètres!$A$1:$A$20,[1]Paramètres!$C$1:$C$21)</f>
        <v>+18</v>
      </c>
      <c r="AA19" s="14" t="s">
        <v>35</v>
      </c>
      <c r="AB19" s="37"/>
      <c r="AC19" s="3"/>
      <c r="AD19" s="38" t="str">
        <f>IF(ISNA(VLOOKUP(D19,'[1]Liste en forme Garçons'!$C:$C,1,FALSE)),"","*")</f>
        <v>*</v>
      </c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s="39" customFormat="1" x14ac:dyDescent="0.35">
      <c r="A20" s="19"/>
      <c r="B20" s="25" t="s">
        <v>130</v>
      </c>
      <c r="C20" s="25" t="s">
        <v>131</v>
      </c>
      <c r="D20" s="26" t="s">
        <v>132</v>
      </c>
      <c r="E20" s="44" t="s">
        <v>67</v>
      </c>
      <c r="F20" s="28">
        <v>1305</v>
      </c>
      <c r="G20" s="29">
        <v>32196</v>
      </c>
      <c r="H20" s="30" t="str">
        <f>IF(E20="","",IF(COUNTIF([1]Paramètres!$H:$H,E20)=1,IF([1]Paramètres!$E$3=[1]Paramètres!$A$23,"Belfort/Montbéliard",IF([1]Paramètres!$E$3=[1]Paramètres!$A$24,"Doubs","Franche-Comté")),IF(COUNTIF([1]Paramètres!$I:$I,E20)=1,IF([1]Paramètres!$E$3=[1]Paramètres!$A$23,"Belfort/Montbéliard",IF([1]Paramètres!$E$3=[1]Paramètres!$A$24,"Belfort","Franche-Comté")),IF(COUNTIF([1]Paramètres!$J:$J,E20)=1,IF([1]Paramètres!$E$3=[1]Paramètres!$A$25,"Franche-Comté","Haute-Saône"),IF(COUNTIF([1]Paramètres!$K:$K,E20)=1,IF([1]Paramètres!$E$3=[1]Paramètres!$A$25,"Franche-Comté","Jura"),IF(COUNTIF([1]Paramètres!$G:$G,E20)=1,IF([1]Paramètres!$E$3=[1]Paramètres!$A$23,"Besançon",IF([1]Paramètres!$E$3=[1]Paramètres!$A$24,"Doubs","Franche-Comté")),"*** INCONNU ***"))))))</f>
        <v>Doubs</v>
      </c>
      <c r="I20" s="31">
        <f>LOOKUP(YEAR(G20)-[1]Paramètres!$E$1,[1]Paramètres!$A$1:$A$20)</f>
        <v>-40</v>
      </c>
      <c r="J20" s="31" t="str">
        <f>LOOKUP(I20,[1]Paramètres!$A$1:$B$20)</f>
        <v>S</v>
      </c>
      <c r="K20" s="31">
        <f t="shared" si="7"/>
        <v>13</v>
      </c>
      <c r="L20" s="32" t="s">
        <v>109</v>
      </c>
      <c r="M20" s="32" t="s">
        <v>111</v>
      </c>
      <c r="N20" s="32" t="s">
        <v>133</v>
      </c>
      <c r="O20" s="32">
        <v>0</v>
      </c>
      <c r="P20" s="33" t="str">
        <f t="shared" si="0"/>
        <v>41C</v>
      </c>
      <c r="Q20" s="34">
        <f t="shared" si="8"/>
        <v>26000000000000</v>
      </c>
      <c r="R20" s="34">
        <f t="shared" si="8"/>
        <v>7000000000000</v>
      </c>
      <c r="S20" s="34">
        <f t="shared" si="8"/>
        <v>8000000000000</v>
      </c>
      <c r="T20" s="34">
        <f t="shared" si="8"/>
        <v>0</v>
      </c>
      <c r="U20" s="34">
        <f t="shared" si="2"/>
        <v>41000000000000</v>
      </c>
      <c r="V20" s="35" t="str">
        <f t="shared" si="3"/>
        <v>41C</v>
      </c>
      <c r="W20" s="36">
        <f t="shared" si="4"/>
        <v>0</v>
      </c>
      <c r="X20" s="35" t="str">
        <f t="shared" si="5"/>
        <v>41C</v>
      </c>
      <c r="Y20" s="36">
        <f t="shared" si="6"/>
        <v>0</v>
      </c>
      <c r="Z20" s="31" t="str">
        <f ca="1">LOOKUP(I20,[1]Paramètres!$A$1:$A$20,[1]Paramètres!$C$1:$C$21)</f>
        <v>+18</v>
      </c>
      <c r="AA20" s="14" t="s">
        <v>35</v>
      </c>
      <c r="AB20" s="37" t="s">
        <v>704</v>
      </c>
      <c r="AC20" s="38"/>
      <c r="AD20" s="38" t="str">
        <f>IF(ISNA(VLOOKUP(D20,'[1]Liste en forme Garçons'!$C:$C,1,FALSE)),"","*")</f>
        <v>*</v>
      </c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39" customFormat="1" x14ac:dyDescent="0.35">
      <c r="A21" s="19"/>
      <c r="B21" s="25" t="s">
        <v>134</v>
      </c>
      <c r="C21" s="25" t="s">
        <v>135</v>
      </c>
      <c r="D21" s="26" t="s">
        <v>136</v>
      </c>
      <c r="E21" s="27" t="s">
        <v>137</v>
      </c>
      <c r="F21" s="28">
        <v>1382</v>
      </c>
      <c r="G21" s="29">
        <v>23998</v>
      </c>
      <c r="H21" s="30" t="str">
        <f>IF(E21="","",IF(COUNTIF([1]Paramètres!$H:$H,E21)=1,IF([1]Paramètres!$E$3=[1]Paramètres!$A$23,"Belfort/Montbéliard",IF([1]Paramètres!$E$3=[1]Paramètres!$A$24,"Doubs","Franche-Comté")),IF(COUNTIF([1]Paramètres!$I:$I,E21)=1,IF([1]Paramètres!$E$3=[1]Paramètres!$A$23,"Belfort/Montbéliard",IF([1]Paramètres!$E$3=[1]Paramètres!$A$24,"Belfort","Franche-Comté")),IF(COUNTIF([1]Paramètres!$J:$J,E21)=1,IF([1]Paramètres!$E$3=[1]Paramètres!$A$25,"Franche-Comté","Haute-Saône"),IF(COUNTIF([1]Paramètres!$K:$K,E21)=1,IF([1]Paramètres!$E$3=[1]Paramètres!$A$25,"Franche-Comté","Jura"),IF(COUNTIF([1]Paramètres!$G:$G,E21)=1,IF([1]Paramètres!$E$3=[1]Paramètres!$A$23,"Besançon",IF([1]Paramètres!$E$3=[1]Paramètres!$A$24,"Doubs","Franche-Comté")),"*** INCONNU ***"))))))</f>
        <v>Doubs</v>
      </c>
      <c r="I21" s="31">
        <f>LOOKUP(YEAR(G21)-[1]Paramètres!$E$1,[1]Paramètres!$A$1:$A$20)</f>
        <v>-60</v>
      </c>
      <c r="J21" s="31" t="str">
        <f>LOOKUP(I21,[1]Paramètres!$A$1:$B$20)</f>
        <v>V2</v>
      </c>
      <c r="K21" s="31">
        <f t="shared" si="7"/>
        <v>13</v>
      </c>
      <c r="L21" s="32" t="s">
        <v>138</v>
      </c>
      <c r="M21" s="32" t="s">
        <v>103</v>
      </c>
      <c r="N21" s="32" t="s">
        <v>139</v>
      </c>
      <c r="O21" s="32" t="s">
        <v>118</v>
      </c>
      <c r="P21" s="33" t="str">
        <f t="shared" si="0"/>
        <v>37C45D</v>
      </c>
      <c r="Q21" s="34">
        <f t="shared" si="8"/>
        <v>650000000000</v>
      </c>
      <c r="R21" s="34">
        <f t="shared" si="8"/>
        <v>800000000000</v>
      </c>
      <c r="S21" s="34">
        <f t="shared" si="8"/>
        <v>9000000000000</v>
      </c>
      <c r="T21" s="34">
        <f t="shared" si="8"/>
        <v>27000000000000</v>
      </c>
      <c r="U21" s="34">
        <f t="shared" si="2"/>
        <v>37450000000000</v>
      </c>
      <c r="V21" s="35" t="str">
        <f t="shared" si="3"/>
        <v>37C</v>
      </c>
      <c r="W21" s="36">
        <f t="shared" si="4"/>
        <v>450000000000</v>
      </c>
      <c r="X21" s="35" t="str">
        <f t="shared" si="5"/>
        <v>37C45D</v>
      </c>
      <c r="Y21" s="36">
        <f t="shared" si="6"/>
        <v>0</v>
      </c>
      <c r="Z21" s="31" t="str">
        <f ca="1">LOOKUP(I21,[1]Paramètres!$A$1:$A$20,[1]Paramètres!$C$1:$C$21)</f>
        <v>+18</v>
      </c>
      <c r="AA21" s="14" t="s">
        <v>35</v>
      </c>
      <c r="AB21" s="37"/>
      <c r="AC21" s="38"/>
      <c r="AD21" s="38" t="str">
        <f>IF(ISNA(VLOOKUP(D21,'[1]Liste en forme Garçons'!$C:$C,1,FALSE)),"","*")</f>
        <v>*</v>
      </c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39" customFormat="1" x14ac:dyDescent="0.35">
      <c r="A22" s="19"/>
      <c r="B22" s="25" t="s">
        <v>140</v>
      </c>
      <c r="C22" s="25" t="s">
        <v>141</v>
      </c>
      <c r="D22" s="26" t="s">
        <v>142</v>
      </c>
      <c r="E22" s="27" t="s">
        <v>29</v>
      </c>
      <c r="F22" s="28">
        <v>1745</v>
      </c>
      <c r="G22" s="29">
        <v>28888</v>
      </c>
      <c r="H22" s="30" t="str">
        <f>IF(E22="","",IF(COUNTIF([1]Paramètres!$H:$H,E22)=1,IF([1]Paramètres!$E$3=[1]Paramètres!$A$23,"Belfort/Montbéliard",IF([1]Paramètres!$E$3=[1]Paramètres!$A$24,"Doubs","Franche-Comté")),IF(COUNTIF([1]Paramètres!$I:$I,E22)=1,IF([1]Paramètres!$E$3=[1]Paramètres!$A$23,"Belfort/Montbéliard",IF([1]Paramètres!$E$3=[1]Paramètres!$A$24,"Belfort","Franche-Comté")),IF(COUNTIF([1]Paramètres!$J:$J,E22)=1,IF([1]Paramètres!$E$3=[1]Paramètres!$A$25,"Franche-Comté","Haute-Saône"),IF(COUNTIF([1]Paramètres!$K:$K,E22)=1,IF([1]Paramètres!$E$3=[1]Paramètres!$A$25,"Franche-Comté","Jura"),IF(COUNTIF([1]Paramètres!$G:$G,E22)=1,IF([1]Paramètres!$E$3=[1]Paramètres!$A$23,"Besançon",IF([1]Paramètres!$E$3=[1]Paramètres!$A$24,"Doubs","Franche-Comté")),"*** INCONNU ***"))))))</f>
        <v>Doubs</v>
      </c>
      <c r="I22" s="31">
        <f>LOOKUP(YEAR(G22)-[1]Paramètres!$E$1,[1]Paramètres!$A$1:$A$20)</f>
        <v>-40</v>
      </c>
      <c r="J22" s="31" t="str">
        <f>LOOKUP(I22,[1]Paramètres!$A$1:$B$20)</f>
        <v>S</v>
      </c>
      <c r="K22" s="31">
        <f t="shared" si="7"/>
        <v>17</v>
      </c>
      <c r="L22" s="32" t="s">
        <v>46</v>
      </c>
      <c r="M22" s="32" t="s">
        <v>46</v>
      </c>
      <c r="N22" s="32" t="s">
        <v>46</v>
      </c>
      <c r="O22" s="32" t="s">
        <v>86</v>
      </c>
      <c r="P22" s="33" t="str">
        <f t="shared" si="0"/>
        <v>33C</v>
      </c>
      <c r="Q22" s="34">
        <f t="shared" si="8"/>
        <v>0</v>
      </c>
      <c r="R22" s="34">
        <f t="shared" si="8"/>
        <v>0</v>
      </c>
      <c r="S22" s="34">
        <f t="shared" si="8"/>
        <v>0</v>
      </c>
      <c r="T22" s="34">
        <f t="shared" si="8"/>
        <v>33000000000000</v>
      </c>
      <c r="U22" s="34">
        <f t="shared" si="2"/>
        <v>33000000000000</v>
      </c>
      <c r="V22" s="35" t="str">
        <f t="shared" si="3"/>
        <v>33C</v>
      </c>
      <c r="W22" s="36">
        <f t="shared" si="4"/>
        <v>0</v>
      </c>
      <c r="X22" s="35" t="str">
        <f t="shared" si="5"/>
        <v>33C</v>
      </c>
      <c r="Y22" s="36">
        <f t="shared" si="6"/>
        <v>0</v>
      </c>
      <c r="Z22" s="31" t="str">
        <f ca="1">LOOKUP(I22,[1]Paramètres!$A$1:$A$20,[1]Paramètres!$C$1:$C$21)</f>
        <v>+18</v>
      </c>
      <c r="AA22" s="14" t="s">
        <v>35</v>
      </c>
      <c r="AB22" s="37"/>
      <c r="AC22" s="3"/>
      <c r="AD22" s="38" t="str">
        <f>IF(ISNA(VLOOKUP(D22,'[1]Liste en forme Garçons'!$C:$C,1,FALSE)),"","*")</f>
        <v>*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s="39" customFormat="1" x14ac:dyDescent="0.35">
      <c r="A23" s="19"/>
      <c r="B23" s="25" t="s">
        <v>143</v>
      </c>
      <c r="C23" s="25" t="s">
        <v>144</v>
      </c>
      <c r="D23" s="26" t="s">
        <v>145</v>
      </c>
      <c r="E23" s="44" t="s">
        <v>102</v>
      </c>
      <c r="F23" s="28">
        <v>1356</v>
      </c>
      <c r="G23" s="29">
        <v>20722</v>
      </c>
      <c r="H23" s="30" t="str">
        <f>IF(E23="","",IF(COUNTIF([1]Paramètres!$H:$H,E23)=1,IF([1]Paramètres!$E$3=[1]Paramètres!$A$23,"Belfort/Montbéliard",IF([1]Paramètres!$E$3=[1]Paramètres!$A$24,"Doubs","Franche-Comté")),IF(COUNTIF([1]Paramètres!$I:$I,E23)=1,IF([1]Paramètres!$E$3=[1]Paramètres!$A$23,"Belfort/Montbéliard",IF([1]Paramètres!$E$3=[1]Paramètres!$A$24,"Belfort","Franche-Comté")),IF(COUNTIF([1]Paramètres!$J:$J,E23)=1,IF([1]Paramètres!$E$3=[1]Paramètres!$A$25,"Franche-Comté","Haute-Saône"),IF(COUNTIF([1]Paramètres!$K:$K,E23)=1,IF([1]Paramètres!$E$3=[1]Paramètres!$A$25,"Franche-Comté","Jura"),IF(COUNTIF([1]Paramètres!$G:$G,E23)=1,IF([1]Paramètres!$E$3=[1]Paramètres!$A$23,"Besançon",IF([1]Paramètres!$E$3=[1]Paramètres!$A$24,"Doubs","Franche-Comté")),"*** INCONNU ***"))))))</f>
        <v>Doubs</v>
      </c>
      <c r="I23" s="31">
        <f>LOOKUP(YEAR(G23)-[1]Paramètres!$E$1,[1]Paramètres!$A$1:$A$20)</f>
        <v>-70</v>
      </c>
      <c r="J23" s="31" t="str">
        <f>LOOKUP(I23,[1]Paramètres!$A$1:$B$20)</f>
        <v>V3</v>
      </c>
      <c r="K23" s="31">
        <f t="shared" si="7"/>
        <v>13</v>
      </c>
      <c r="L23" s="32" t="s">
        <v>146</v>
      </c>
      <c r="M23" s="32" t="s">
        <v>104</v>
      </c>
      <c r="N23" s="32">
        <v>0</v>
      </c>
      <c r="O23" s="32" t="s">
        <v>147</v>
      </c>
      <c r="P23" s="33" t="str">
        <f t="shared" si="0"/>
        <v>29C3D</v>
      </c>
      <c r="Q23" s="34">
        <f t="shared" si="8"/>
        <v>12000000000000</v>
      </c>
      <c r="R23" s="34">
        <f t="shared" si="8"/>
        <v>17000000000000</v>
      </c>
      <c r="S23" s="34">
        <f t="shared" si="8"/>
        <v>0</v>
      </c>
      <c r="T23" s="34">
        <f t="shared" si="8"/>
        <v>30000000000</v>
      </c>
      <c r="U23" s="34">
        <f t="shared" si="2"/>
        <v>29030000000000</v>
      </c>
      <c r="V23" s="35" t="str">
        <f t="shared" si="3"/>
        <v>29C</v>
      </c>
      <c r="W23" s="36">
        <f t="shared" si="4"/>
        <v>30000000000</v>
      </c>
      <c r="X23" s="35" t="str">
        <f t="shared" si="5"/>
        <v>29C3D</v>
      </c>
      <c r="Y23" s="36">
        <f t="shared" si="6"/>
        <v>0</v>
      </c>
      <c r="Z23" s="31" t="str">
        <f ca="1">LOOKUP(I23,[1]Paramètres!$A$1:$A$20,[1]Paramètres!$C$1:$C$21)</f>
        <v>+18</v>
      </c>
      <c r="AA23" s="14" t="s">
        <v>35</v>
      </c>
      <c r="AB23" s="37"/>
      <c r="AC23" s="3"/>
      <c r="AD23" s="38" t="str">
        <f>IF(ISNA(VLOOKUP(D23,'[1]Liste en forme Garçons'!$C:$C,1,FALSE)),"","*")</f>
        <v>*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s="39" customFormat="1" x14ac:dyDescent="0.35">
      <c r="A24" s="19"/>
      <c r="B24" s="25" t="s">
        <v>148</v>
      </c>
      <c r="C24" s="25" t="s">
        <v>149</v>
      </c>
      <c r="D24" s="26" t="s">
        <v>150</v>
      </c>
      <c r="E24" s="27" t="s">
        <v>51</v>
      </c>
      <c r="F24" s="28">
        <v>1473</v>
      </c>
      <c r="G24" s="29">
        <v>33943</v>
      </c>
      <c r="H24" s="30" t="str">
        <f>IF(E24="","",IF(COUNTIF([1]Paramètres!$H:$H,E24)=1,IF([1]Paramètres!$E$3=[1]Paramètres!$A$23,"Belfort/Montbéliard",IF([1]Paramètres!$E$3=[1]Paramètres!$A$24,"Doubs","Franche-Comté")),IF(COUNTIF([1]Paramètres!$I:$I,E24)=1,IF([1]Paramètres!$E$3=[1]Paramètres!$A$23,"Belfort/Montbéliard",IF([1]Paramètres!$E$3=[1]Paramètres!$A$24,"Belfort","Franche-Comté")),IF(COUNTIF([1]Paramètres!$J:$J,E24)=1,IF([1]Paramètres!$E$3=[1]Paramètres!$A$25,"Franche-Comté","Haute-Saône"),IF(COUNTIF([1]Paramètres!$K:$K,E24)=1,IF([1]Paramètres!$E$3=[1]Paramètres!$A$25,"Franche-Comté","Jura"),IF(COUNTIF([1]Paramètres!$G:$G,E24)=1,IF([1]Paramètres!$E$3=[1]Paramètres!$A$23,"Besançon",IF([1]Paramètres!$E$3=[1]Paramètres!$A$24,"Doubs","Franche-Comté")),"*** INCONNU ***"))))))</f>
        <v>Doubs</v>
      </c>
      <c r="I24" s="31">
        <f>LOOKUP(YEAR(G24)-[1]Paramètres!$E$1,[1]Paramètres!$A$1:$A$20)</f>
        <v>-40</v>
      </c>
      <c r="J24" s="31" t="str">
        <f>LOOKUP(I24,[1]Paramètres!$A$1:$B$20)</f>
        <v>S</v>
      </c>
      <c r="K24" s="31">
        <f t="shared" si="7"/>
        <v>14</v>
      </c>
      <c r="L24" s="32" t="s">
        <v>151</v>
      </c>
      <c r="M24" s="32" t="s">
        <v>78</v>
      </c>
      <c r="N24" s="32" t="s">
        <v>146</v>
      </c>
      <c r="O24" s="32" t="s">
        <v>152</v>
      </c>
      <c r="P24" s="33" t="str">
        <f t="shared" si="0"/>
        <v>28C50D</v>
      </c>
      <c r="Q24" s="34">
        <f t="shared" si="8"/>
        <v>500000000000</v>
      </c>
      <c r="R24" s="34">
        <f t="shared" si="8"/>
        <v>1000000000000</v>
      </c>
      <c r="S24" s="34">
        <f t="shared" si="8"/>
        <v>12000000000000</v>
      </c>
      <c r="T24" s="34">
        <f t="shared" si="8"/>
        <v>15000000000000</v>
      </c>
      <c r="U24" s="34">
        <f t="shared" si="2"/>
        <v>28500000000000</v>
      </c>
      <c r="V24" s="35" t="str">
        <f t="shared" si="3"/>
        <v>28C</v>
      </c>
      <c r="W24" s="36">
        <f t="shared" si="4"/>
        <v>500000000000</v>
      </c>
      <c r="X24" s="35" t="str">
        <f t="shared" si="5"/>
        <v>28C50D</v>
      </c>
      <c r="Y24" s="36">
        <f t="shared" si="6"/>
        <v>0</v>
      </c>
      <c r="Z24" s="31" t="str">
        <f ca="1">LOOKUP(I24,[1]Paramètres!$A$1:$A$20,[1]Paramètres!$C$1:$C$21)</f>
        <v>+18</v>
      </c>
      <c r="AA24" s="14" t="s">
        <v>35</v>
      </c>
      <c r="AB24" s="37"/>
      <c r="AC24" s="3"/>
      <c r="AD24" s="38" t="str">
        <f>IF(ISNA(VLOOKUP(D24,'[1]Liste en forme Garçons'!$C:$C,1,FALSE)),"","*")</f>
        <v>*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s="43" customFormat="1" x14ac:dyDescent="0.35">
      <c r="A25" s="19"/>
      <c r="B25" s="25" t="s">
        <v>52</v>
      </c>
      <c r="C25" s="25" t="s">
        <v>153</v>
      </c>
      <c r="D25" s="40" t="s">
        <v>154</v>
      </c>
      <c r="E25" s="27" t="s">
        <v>155</v>
      </c>
      <c r="F25" s="41">
        <v>1276</v>
      </c>
      <c r="G25" s="29">
        <v>35970</v>
      </c>
      <c r="H25" s="30" t="str">
        <f>IF(E25="","",IF(COUNTIF([1]Paramètres!$H:$H,E25)=1,IF([1]Paramètres!$E$3=[1]Paramètres!$A$23,"Belfort/Montbéliard",IF([1]Paramètres!$E$3=[1]Paramètres!$A$24,"Doubs","Franche-Comté")),IF(COUNTIF([1]Paramètres!$I:$I,E25)=1,IF([1]Paramètres!$E$3=[1]Paramètres!$A$23,"Belfort/Montbéliard",IF([1]Paramètres!$E$3=[1]Paramètres!$A$24,"Belfort","Franche-Comté")),IF(COUNTIF([1]Paramètres!$J:$J,E25)=1,IF([1]Paramètres!$E$3=[1]Paramètres!$A$25,"Franche-Comté","Haute-Saône"),IF(COUNTIF([1]Paramètres!$K:$K,E25)=1,IF([1]Paramètres!$E$3=[1]Paramètres!$A$25,"Franche-Comté","Jura"),IF(COUNTIF([1]Paramètres!$G:$G,E25)=1,IF([1]Paramètres!$E$3=[1]Paramètres!$A$23,"Besançon",IF([1]Paramètres!$E$3=[1]Paramètres!$A$24,"Doubs","Franche-Comté")),"*** INCONNU ***"))))))</f>
        <v>Doubs</v>
      </c>
      <c r="I25" s="31">
        <f>LOOKUP(YEAR(G25)-[1]Paramètres!$E$1,[1]Paramètres!$A$1:$A$20)</f>
        <v>-19</v>
      </c>
      <c r="J25" s="31" t="str">
        <f>LOOKUP(I25,[1]Paramètres!$A$1:$B$20)</f>
        <v>S</v>
      </c>
      <c r="K25" s="31">
        <f t="shared" si="7"/>
        <v>12</v>
      </c>
      <c r="L25" s="14" t="s">
        <v>156</v>
      </c>
      <c r="M25" s="32" t="s">
        <v>157</v>
      </c>
      <c r="N25" s="32" t="s">
        <v>78</v>
      </c>
      <c r="O25" s="32" t="s">
        <v>109</v>
      </c>
      <c r="P25" s="33" t="str">
        <f t="shared" si="0"/>
        <v>27C30D</v>
      </c>
      <c r="Q25" s="34">
        <f t="shared" si="8"/>
        <v>50000000000</v>
      </c>
      <c r="R25" s="34">
        <f t="shared" si="8"/>
        <v>250000000000</v>
      </c>
      <c r="S25" s="34">
        <f t="shared" si="8"/>
        <v>1000000000000</v>
      </c>
      <c r="T25" s="34">
        <f t="shared" si="8"/>
        <v>26000000000000</v>
      </c>
      <c r="U25" s="34">
        <f t="shared" si="2"/>
        <v>27300000000000</v>
      </c>
      <c r="V25" s="35" t="str">
        <f t="shared" si="3"/>
        <v>27C</v>
      </c>
      <c r="W25" s="36">
        <f t="shared" si="4"/>
        <v>300000000000</v>
      </c>
      <c r="X25" s="35" t="str">
        <f t="shared" si="5"/>
        <v>27C30D</v>
      </c>
      <c r="Y25" s="36">
        <f t="shared" si="6"/>
        <v>0</v>
      </c>
      <c r="Z25" s="31" t="str">
        <f ca="1">LOOKUP(I25,[1]Paramètres!$A$1:$A$20,[1]Paramètres!$C$1:$C$21)</f>
        <v>+18</v>
      </c>
      <c r="AA25" s="14" t="s">
        <v>35</v>
      </c>
      <c r="AB25" s="37"/>
      <c r="AC25" s="38"/>
      <c r="AD25" s="38" t="str">
        <f>IF(ISNA(VLOOKUP(D25,'[1]Liste en forme Garçons'!$C:$C,1,FALSE)),"","*")</f>
        <v>*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39" customFormat="1" x14ac:dyDescent="0.35">
      <c r="A26" s="19"/>
      <c r="B26" s="25" t="s">
        <v>158</v>
      </c>
      <c r="C26" s="25" t="s">
        <v>159</v>
      </c>
      <c r="D26" s="26" t="s">
        <v>160</v>
      </c>
      <c r="E26" s="27" t="s">
        <v>51</v>
      </c>
      <c r="F26" s="28">
        <v>1319</v>
      </c>
      <c r="G26" s="29">
        <v>30545</v>
      </c>
      <c r="H26" s="30" t="str">
        <f>IF(E26="","",IF(COUNTIF([1]Paramètres!$H:$H,E26)=1,IF([1]Paramètres!$E$3=[1]Paramètres!$A$23,"Belfort/Montbéliard",IF([1]Paramètres!$E$3=[1]Paramètres!$A$24,"Doubs","Franche-Comté")),IF(COUNTIF([1]Paramètres!$I:$I,E26)=1,IF([1]Paramètres!$E$3=[1]Paramètres!$A$23,"Belfort/Montbéliard",IF([1]Paramètres!$E$3=[1]Paramètres!$A$24,"Belfort","Franche-Comté")),IF(COUNTIF([1]Paramètres!$J:$J,E26)=1,IF([1]Paramètres!$E$3=[1]Paramètres!$A$25,"Franche-Comté","Haute-Saône"),IF(COUNTIF([1]Paramètres!$K:$K,E26)=1,IF([1]Paramètres!$E$3=[1]Paramètres!$A$25,"Franche-Comté","Jura"),IF(COUNTIF([1]Paramètres!$G:$G,E26)=1,IF([1]Paramètres!$E$3=[1]Paramètres!$A$23,"Besançon",IF([1]Paramètres!$E$3=[1]Paramètres!$A$24,"Doubs","Franche-Comté")),"*** INCONNU ***"))))))</f>
        <v>Doubs</v>
      </c>
      <c r="I26" s="31">
        <f>LOOKUP(YEAR(G26)-[1]Paramètres!$E$1,[1]Paramètres!$A$1:$A$20)</f>
        <v>-40</v>
      </c>
      <c r="J26" s="31" t="str">
        <f>LOOKUP(I26,[1]Paramètres!$A$1:$B$20)</f>
        <v>S</v>
      </c>
      <c r="K26" s="31">
        <f t="shared" si="7"/>
        <v>13</v>
      </c>
      <c r="L26" s="32">
        <v>0</v>
      </c>
      <c r="M26" s="32" t="s">
        <v>103</v>
      </c>
      <c r="N26" s="32" t="s">
        <v>87</v>
      </c>
      <c r="O26" s="32" t="s">
        <v>119</v>
      </c>
      <c r="P26" s="33" t="str">
        <f t="shared" si="0"/>
        <v>18C80D</v>
      </c>
      <c r="Q26" s="34">
        <f t="shared" si="8"/>
        <v>0</v>
      </c>
      <c r="R26" s="34">
        <f t="shared" si="8"/>
        <v>800000000000</v>
      </c>
      <c r="S26" s="34">
        <f t="shared" si="8"/>
        <v>13000000000000</v>
      </c>
      <c r="T26" s="34">
        <f t="shared" si="8"/>
        <v>5000000000000</v>
      </c>
      <c r="U26" s="34">
        <f t="shared" si="2"/>
        <v>18800000000000</v>
      </c>
      <c r="V26" s="35" t="str">
        <f t="shared" si="3"/>
        <v>18C</v>
      </c>
      <c r="W26" s="36">
        <f t="shared" si="4"/>
        <v>800000000000</v>
      </c>
      <c r="X26" s="35" t="str">
        <f t="shared" si="5"/>
        <v>18C80D</v>
      </c>
      <c r="Y26" s="36">
        <f t="shared" si="6"/>
        <v>0</v>
      </c>
      <c r="Z26" s="31" t="str">
        <f ca="1">LOOKUP(I26,[1]Paramètres!$A$1:$A$20,[1]Paramètres!$C$1:$C$21)</f>
        <v>+18</v>
      </c>
      <c r="AA26" s="14" t="s">
        <v>35</v>
      </c>
      <c r="AB26" s="37"/>
      <c r="AC26" s="38"/>
      <c r="AD26" s="38" t="str">
        <f>IF(ISNA(VLOOKUP(D26,'[1]Liste en forme Garçons'!$C:$C,1,FALSE)),"","*")</f>
        <v>*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s="39" customFormat="1" x14ac:dyDescent="0.35">
      <c r="A27" s="19"/>
      <c r="B27" s="25" t="s">
        <v>161</v>
      </c>
      <c r="C27" s="25" t="s">
        <v>162</v>
      </c>
      <c r="D27" s="26" t="s">
        <v>163</v>
      </c>
      <c r="E27" s="27" t="s">
        <v>51</v>
      </c>
      <c r="F27" s="28">
        <v>1256</v>
      </c>
      <c r="G27" s="29">
        <v>29600</v>
      </c>
      <c r="H27" s="30" t="str">
        <f>IF(E27="","",IF(COUNTIF([1]Paramètres!$H:$H,E27)=1,IF([1]Paramètres!$E$3=[1]Paramètres!$A$23,"Belfort/Montbéliard",IF([1]Paramètres!$E$3=[1]Paramètres!$A$24,"Doubs","Franche-Comté")),IF(COUNTIF([1]Paramètres!$I:$I,E27)=1,IF([1]Paramètres!$E$3=[1]Paramètres!$A$23,"Belfort/Montbéliard",IF([1]Paramètres!$E$3=[1]Paramètres!$A$24,"Belfort","Franche-Comté")),IF(COUNTIF([1]Paramètres!$J:$J,E27)=1,IF([1]Paramètres!$E$3=[1]Paramètres!$A$25,"Franche-Comté","Haute-Saône"),IF(COUNTIF([1]Paramètres!$K:$K,E27)=1,IF([1]Paramètres!$E$3=[1]Paramètres!$A$25,"Franche-Comté","Jura"),IF(COUNTIF([1]Paramètres!$G:$G,E27)=1,IF([1]Paramètres!$E$3=[1]Paramètres!$A$23,"Besançon",IF([1]Paramètres!$E$3=[1]Paramètres!$A$24,"Doubs","Franche-Comté")),"*** INCONNU ***"))))))</f>
        <v>Doubs</v>
      </c>
      <c r="I27" s="31">
        <f>LOOKUP(YEAR(G27)-[1]Paramètres!$E$1,[1]Paramètres!$A$1:$A$20)</f>
        <v>-40</v>
      </c>
      <c r="J27" s="31" t="str">
        <f>LOOKUP(I27,[1]Paramètres!$A$1:$B$20)</f>
        <v>S</v>
      </c>
      <c r="K27" s="31">
        <f t="shared" si="7"/>
        <v>12</v>
      </c>
      <c r="L27" s="14" t="s">
        <v>164</v>
      </c>
      <c r="M27" s="14" t="s">
        <v>151</v>
      </c>
      <c r="N27" s="14" t="s">
        <v>78</v>
      </c>
      <c r="O27" s="14" t="s">
        <v>85</v>
      </c>
      <c r="P27" s="33" t="str">
        <f t="shared" si="0"/>
        <v>11C80D</v>
      </c>
      <c r="Q27" s="34">
        <f t="shared" si="8"/>
        <v>300000000000</v>
      </c>
      <c r="R27" s="34">
        <f t="shared" si="8"/>
        <v>500000000000</v>
      </c>
      <c r="S27" s="34">
        <f t="shared" si="8"/>
        <v>1000000000000</v>
      </c>
      <c r="T27" s="34">
        <f t="shared" si="8"/>
        <v>10000000000000</v>
      </c>
      <c r="U27" s="34">
        <f t="shared" si="2"/>
        <v>11800000000000</v>
      </c>
      <c r="V27" s="35" t="str">
        <f t="shared" si="3"/>
        <v>11C</v>
      </c>
      <c r="W27" s="36">
        <f t="shared" si="4"/>
        <v>800000000000</v>
      </c>
      <c r="X27" s="35" t="str">
        <f t="shared" si="5"/>
        <v>11C80D</v>
      </c>
      <c r="Y27" s="36">
        <f t="shared" si="6"/>
        <v>0</v>
      </c>
      <c r="Z27" s="31" t="str">
        <f ca="1">LOOKUP(I27,[1]Paramètres!$A$1:$A$20,[1]Paramètres!$C$1:$C$21)</f>
        <v>+18</v>
      </c>
      <c r="AA27" s="14" t="s">
        <v>35</v>
      </c>
      <c r="AB27" s="37"/>
      <c r="AC27" s="38"/>
      <c r="AD27" s="38" t="str">
        <f>IF(ISNA(VLOOKUP(D27,'[1]Liste en forme Garçons'!$C:$C,1,FALSE)),"","*")</f>
        <v>*</v>
      </c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s="48" customFormat="1" x14ac:dyDescent="0.35">
      <c r="A28" s="19"/>
      <c r="B28" s="25" t="s">
        <v>165</v>
      </c>
      <c r="C28" s="25" t="s">
        <v>166</v>
      </c>
      <c r="D28" s="26" t="s">
        <v>167</v>
      </c>
      <c r="E28" s="27" t="s">
        <v>168</v>
      </c>
      <c r="F28" s="28">
        <v>1213</v>
      </c>
      <c r="G28" s="29">
        <v>23606</v>
      </c>
      <c r="H28" s="30" t="str">
        <f>IF(E28="","",IF(COUNTIF([1]Paramètres!$H:$H,E28)=1,IF([1]Paramètres!$E$3=[1]Paramètres!$A$23,"Belfort/Montbéliard",IF([1]Paramètres!$E$3=[1]Paramètres!$A$24,"Doubs","Franche-Comté")),IF(COUNTIF([1]Paramètres!$I:$I,E28)=1,IF([1]Paramètres!$E$3=[1]Paramètres!$A$23,"Belfort/Montbéliard",IF([1]Paramètres!$E$3=[1]Paramètres!$A$24,"Belfort","Franche-Comté")),IF(COUNTIF([1]Paramètres!$J:$J,E28)=1,IF([1]Paramètres!$E$3=[1]Paramètres!$A$25,"Franche-Comté","Haute-Saône"),IF(COUNTIF([1]Paramètres!$K:$K,E28)=1,IF([1]Paramètres!$E$3=[1]Paramètres!$A$25,"Franche-Comté","Jura"),IF(COUNTIF([1]Paramètres!$G:$G,E28)=1,IF([1]Paramètres!$E$3=[1]Paramètres!$A$23,"Besançon",IF([1]Paramètres!$E$3=[1]Paramètres!$A$24,"Doubs","Franche-Comté")),"*** INCONNU ***"))))))</f>
        <v>Doubs</v>
      </c>
      <c r="I28" s="31">
        <f>LOOKUP(YEAR(G28)-[1]Paramètres!$E$1,[1]Paramètres!$A$1:$A$20)</f>
        <v>-60</v>
      </c>
      <c r="J28" s="31" t="str">
        <f>LOOKUP(I28,[1]Paramètres!$A$1:$B$20)</f>
        <v>V2</v>
      </c>
      <c r="K28" s="31">
        <f t="shared" si="7"/>
        <v>12</v>
      </c>
      <c r="L28" s="32" t="s">
        <v>169</v>
      </c>
      <c r="M28" s="32">
        <v>0</v>
      </c>
      <c r="N28" s="32" t="s">
        <v>103</v>
      </c>
      <c r="O28" s="32" t="s">
        <v>139</v>
      </c>
      <c r="P28" s="33" t="str">
        <f t="shared" si="0"/>
        <v>10C20D</v>
      </c>
      <c r="Q28" s="34">
        <f t="shared" si="8"/>
        <v>400000000000</v>
      </c>
      <c r="R28" s="34">
        <f t="shared" si="8"/>
        <v>0</v>
      </c>
      <c r="S28" s="34">
        <f t="shared" si="8"/>
        <v>800000000000</v>
      </c>
      <c r="T28" s="34">
        <f t="shared" si="8"/>
        <v>9000000000000</v>
      </c>
      <c r="U28" s="34">
        <f t="shared" si="2"/>
        <v>10200000000000</v>
      </c>
      <c r="V28" s="35" t="str">
        <f t="shared" si="3"/>
        <v>10C</v>
      </c>
      <c r="W28" s="36">
        <f t="shared" si="4"/>
        <v>200000000000</v>
      </c>
      <c r="X28" s="35" t="str">
        <f t="shared" si="5"/>
        <v>10C20D</v>
      </c>
      <c r="Y28" s="36">
        <f t="shared" si="6"/>
        <v>0</v>
      </c>
      <c r="Z28" s="31" t="str">
        <f ca="1">LOOKUP(I28,[1]Paramètres!$A$1:$A$20,[1]Paramètres!$C$1:$C$21)</f>
        <v>+18</v>
      </c>
      <c r="AA28" s="14" t="s">
        <v>35</v>
      </c>
      <c r="AB28" s="37"/>
      <c r="AC28" s="38"/>
      <c r="AD28" s="38" t="str">
        <f>IF(ISNA(VLOOKUP(D28,'[1]Liste en forme Garçons'!$C:$C,1,FALSE)),"","*")</f>
        <v>*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s="39" customFormat="1" x14ac:dyDescent="0.35">
      <c r="A29" s="19"/>
      <c r="B29" s="25" t="s">
        <v>170</v>
      </c>
      <c r="C29" s="25" t="s">
        <v>171</v>
      </c>
      <c r="D29" s="26" t="s">
        <v>172</v>
      </c>
      <c r="E29" s="44" t="s">
        <v>124</v>
      </c>
      <c r="F29" s="28">
        <v>1002</v>
      </c>
      <c r="G29" s="29">
        <v>18429</v>
      </c>
      <c r="H29" s="30" t="str">
        <f>IF(E29="","",IF(COUNTIF([1]Paramètres!$H:$H,E29)=1,IF([1]Paramètres!$E$3=[1]Paramètres!$A$23,"Belfort/Montbéliard",IF([1]Paramètres!$E$3=[1]Paramètres!$A$24,"Doubs","Franche-Comté")),IF(COUNTIF([1]Paramètres!$I:$I,E29)=1,IF([1]Paramètres!$E$3=[1]Paramètres!$A$23,"Belfort/Montbéliard",IF([1]Paramètres!$E$3=[1]Paramètres!$A$24,"Belfort","Franche-Comté")),IF(COUNTIF([1]Paramètres!$J:$J,E29)=1,IF([1]Paramètres!$E$3=[1]Paramètres!$A$25,"Franche-Comté","Haute-Saône"),IF(COUNTIF([1]Paramètres!$K:$K,E29)=1,IF([1]Paramètres!$E$3=[1]Paramètres!$A$25,"Franche-Comté","Jura"),IF(COUNTIF([1]Paramètres!$G:$G,E29)=1,IF([1]Paramètres!$E$3=[1]Paramètres!$A$23,"Besançon",IF([1]Paramètres!$E$3=[1]Paramètres!$A$24,"Doubs","Franche-Comté")),"*** INCONNU ***"))))))</f>
        <v>Doubs</v>
      </c>
      <c r="I29" s="31">
        <f>LOOKUP(YEAR(G29)-[1]Paramètres!$E$1,[1]Paramètres!$A$1:$A$20)</f>
        <v>-70</v>
      </c>
      <c r="J29" s="31" t="str">
        <f>LOOKUP(I29,[1]Paramètres!$A$1:$B$20)</f>
        <v>V3</v>
      </c>
      <c r="K29" s="31">
        <f t="shared" si="7"/>
        <v>10</v>
      </c>
      <c r="L29" s="14" t="s">
        <v>173</v>
      </c>
      <c r="M29" s="32" t="s">
        <v>120</v>
      </c>
      <c r="N29" s="32" t="s">
        <v>156</v>
      </c>
      <c r="O29" s="14" t="s">
        <v>174</v>
      </c>
      <c r="P29" s="33" t="str">
        <f t="shared" si="0"/>
        <v>3C44D</v>
      </c>
      <c r="Q29" s="34">
        <f t="shared" si="8"/>
        <v>3000000000000</v>
      </c>
      <c r="R29" s="34">
        <f t="shared" si="8"/>
        <v>350000000000</v>
      </c>
      <c r="S29" s="34">
        <f t="shared" si="8"/>
        <v>50000000000</v>
      </c>
      <c r="T29" s="34">
        <f t="shared" si="8"/>
        <v>40000000000</v>
      </c>
      <c r="U29" s="34">
        <f t="shared" si="2"/>
        <v>3440000000000</v>
      </c>
      <c r="V29" s="35" t="str">
        <f t="shared" si="3"/>
        <v>3C</v>
      </c>
      <c r="W29" s="36">
        <f t="shared" si="4"/>
        <v>440000000000</v>
      </c>
      <c r="X29" s="35" t="str">
        <f t="shared" si="5"/>
        <v>3C44D</v>
      </c>
      <c r="Y29" s="36">
        <f t="shared" si="6"/>
        <v>0</v>
      </c>
      <c r="Z29" s="31" t="str">
        <f ca="1">LOOKUP(I29,[1]Paramètres!$A$1:$A$20,[1]Paramètres!$C$1:$C$21)</f>
        <v>+18</v>
      </c>
      <c r="AA29" s="14" t="s">
        <v>35</v>
      </c>
      <c r="AB29" s="37"/>
      <c r="AC29" s="38"/>
      <c r="AD29" s="38" t="str">
        <f>IF(ISNA(VLOOKUP(D29,'[1]Liste en forme Garçons'!$C:$C,1,FALSE)),"","*")</f>
        <v>*</v>
      </c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s="39" customFormat="1" x14ac:dyDescent="0.35">
      <c r="A30" s="19"/>
      <c r="B30" s="25" t="s">
        <v>165</v>
      </c>
      <c r="C30" s="25" t="s">
        <v>175</v>
      </c>
      <c r="D30" s="26" t="s">
        <v>176</v>
      </c>
      <c r="E30" s="44" t="s">
        <v>93</v>
      </c>
      <c r="F30" s="28">
        <v>1754</v>
      </c>
      <c r="G30" s="29">
        <v>25126</v>
      </c>
      <c r="H30" s="30" t="str">
        <f>IF(E30="","",IF(COUNTIF([1]Paramètres!$H:$H,E30)=1,IF([1]Paramètres!$E$3=[1]Paramètres!$A$23,"Belfort/Montbéliard",IF([1]Paramètres!$E$3=[1]Paramètres!$A$24,"Doubs","Franche-Comté")),IF(COUNTIF([1]Paramètres!$I:$I,E30)=1,IF([1]Paramètres!$E$3=[1]Paramètres!$A$23,"Belfort/Montbéliard",IF([1]Paramètres!$E$3=[1]Paramètres!$A$24,"Belfort","Franche-Comté")),IF(COUNTIF([1]Paramètres!$J:$J,E30)=1,IF([1]Paramètres!$E$3=[1]Paramètres!$A$25,"Franche-Comté","Haute-Saône"),IF(COUNTIF([1]Paramètres!$K:$K,E30)=1,IF([1]Paramètres!$E$3=[1]Paramètres!$A$25,"Franche-Comté","Jura"),IF(COUNTIF([1]Paramètres!$G:$G,E30)=1,IF([1]Paramètres!$E$3=[1]Paramètres!$A$23,"Besançon",IF([1]Paramètres!$E$3=[1]Paramètres!$A$24,"Doubs","Franche-Comté")),"*** INCONNU ***"))))))</f>
        <v>Doubs</v>
      </c>
      <c r="I30" s="31">
        <f>LOOKUP(YEAR(G30)-[1]Paramètres!$E$1,[1]Paramètres!$A$1:$A$20)</f>
        <v>-50</v>
      </c>
      <c r="J30" s="31" t="str">
        <f>LOOKUP(I30,[1]Paramètres!$A$1:$B$20)</f>
        <v>V1</v>
      </c>
      <c r="K30" s="31">
        <f t="shared" si="7"/>
        <v>17</v>
      </c>
      <c r="L30" s="32" t="s">
        <v>103</v>
      </c>
      <c r="M30" s="32" t="s">
        <v>177</v>
      </c>
      <c r="N30" s="32" t="s">
        <v>157</v>
      </c>
      <c r="O30" s="32" t="s">
        <v>103</v>
      </c>
      <c r="P30" s="33" t="str">
        <f t="shared" si="0"/>
        <v>1C85D</v>
      </c>
      <c r="Q30" s="34">
        <f t="shared" si="8"/>
        <v>800000000000</v>
      </c>
      <c r="R30" s="34">
        <f t="shared" si="8"/>
        <v>0</v>
      </c>
      <c r="S30" s="34">
        <f t="shared" si="8"/>
        <v>250000000000</v>
      </c>
      <c r="T30" s="34">
        <f t="shared" si="8"/>
        <v>800000000000</v>
      </c>
      <c r="U30" s="34">
        <f t="shared" si="2"/>
        <v>1850000000000</v>
      </c>
      <c r="V30" s="35" t="str">
        <f t="shared" si="3"/>
        <v>1C</v>
      </c>
      <c r="W30" s="36">
        <f t="shared" si="4"/>
        <v>850000000000</v>
      </c>
      <c r="X30" s="35" t="str">
        <f t="shared" si="5"/>
        <v>1C85D</v>
      </c>
      <c r="Y30" s="36">
        <f t="shared" si="6"/>
        <v>0</v>
      </c>
      <c r="Z30" s="31" t="str">
        <f ca="1">LOOKUP(I30,[1]Paramètres!$A$1:$A$20,[1]Paramètres!$C$1:$C$21)</f>
        <v>+18</v>
      </c>
      <c r="AA30" s="14" t="s">
        <v>35</v>
      </c>
      <c r="AB30" s="37" t="s">
        <v>705</v>
      </c>
      <c r="AC30" s="38"/>
      <c r="AD30" s="38" t="str">
        <f>IF(ISNA(VLOOKUP(D30,'[1]Liste en forme Garçons'!$C:$C,1,FALSE)),"","*")</f>
        <v>*</v>
      </c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46" s="39" customFormat="1" x14ac:dyDescent="0.35">
      <c r="A31" s="19"/>
      <c r="B31" s="25" t="s">
        <v>178</v>
      </c>
      <c r="C31" s="25" t="s">
        <v>179</v>
      </c>
      <c r="D31" s="26" t="s">
        <v>180</v>
      </c>
      <c r="E31" s="44" t="s">
        <v>155</v>
      </c>
      <c r="F31" s="28">
        <v>1202</v>
      </c>
      <c r="G31" s="29">
        <v>35850</v>
      </c>
      <c r="H31" s="30" t="str">
        <f>IF(E31="","",IF(COUNTIF([1]Paramètres!$H:$H,E31)=1,IF([1]Paramètres!$E$3=[1]Paramètres!$A$23,"Belfort/Montbéliard",IF([1]Paramètres!$E$3=[1]Paramètres!$A$24,"Doubs","Franche-Comté")),IF(COUNTIF([1]Paramètres!$I:$I,E31)=1,IF([1]Paramètres!$E$3=[1]Paramètres!$A$23,"Belfort/Montbéliard",IF([1]Paramètres!$E$3=[1]Paramètres!$A$24,"Belfort","Franche-Comté")),IF(COUNTIF([1]Paramètres!$J:$J,E31)=1,IF([1]Paramètres!$E$3=[1]Paramètres!$A$25,"Franche-Comté","Haute-Saône"),IF(COUNTIF([1]Paramètres!$K:$K,E31)=1,IF([1]Paramètres!$E$3=[1]Paramètres!$A$25,"Franche-Comté","Jura"),IF(COUNTIF([1]Paramètres!$G:$G,E31)=1,IF([1]Paramètres!$E$3=[1]Paramètres!$A$23,"Besançon",IF([1]Paramètres!$E$3=[1]Paramètres!$A$24,"Doubs","Franche-Comté")),"*** INCONNU ***"))))))</f>
        <v>Doubs</v>
      </c>
      <c r="I31" s="31">
        <f>LOOKUP(YEAR(G31)-[1]Paramètres!$E$1,[1]Paramètres!$A$1:$A$20)</f>
        <v>-19</v>
      </c>
      <c r="J31" s="31" t="str">
        <f>LOOKUP(I31,[1]Paramètres!$A$1:$B$20)</f>
        <v>S</v>
      </c>
      <c r="K31" s="31">
        <f t="shared" si="7"/>
        <v>12</v>
      </c>
      <c r="L31" s="14" t="s">
        <v>157</v>
      </c>
      <c r="M31" s="32" t="s">
        <v>138</v>
      </c>
      <c r="N31" s="32" t="s">
        <v>181</v>
      </c>
      <c r="O31" s="32" t="s">
        <v>138</v>
      </c>
      <c r="P31" s="33" t="str">
        <f t="shared" si="0"/>
        <v>1C75D</v>
      </c>
      <c r="Q31" s="34">
        <f t="shared" si="8"/>
        <v>250000000000</v>
      </c>
      <c r="R31" s="34">
        <f t="shared" si="8"/>
        <v>650000000000</v>
      </c>
      <c r="S31" s="34">
        <f t="shared" si="8"/>
        <v>200000000000</v>
      </c>
      <c r="T31" s="34">
        <f t="shared" si="8"/>
        <v>650000000000</v>
      </c>
      <c r="U31" s="34">
        <f t="shared" si="2"/>
        <v>1750000000000</v>
      </c>
      <c r="V31" s="35" t="str">
        <f t="shared" si="3"/>
        <v>1C</v>
      </c>
      <c r="W31" s="36">
        <f t="shared" si="4"/>
        <v>750000000000</v>
      </c>
      <c r="X31" s="35" t="str">
        <f t="shared" si="5"/>
        <v>1C75D</v>
      </c>
      <c r="Y31" s="36">
        <f t="shared" si="6"/>
        <v>0</v>
      </c>
      <c r="Z31" s="31" t="str">
        <f ca="1">LOOKUP(I31,[1]Paramètres!$A$1:$A$20,[1]Paramètres!$C$1:$C$21)</f>
        <v>+18</v>
      </c>
      <c r="AA31" s="14" t="s">
        <v>35</v>
      </c>
      <c r="AB31" s="37"/>
      <c r="AC31" s="38"/>
      <c r="AD31" s="38" t="str">
        <f>IF(ISNA(VLOOKUP(D31,'[1]Liste en forme Garçons'!$C:$C,1,FALSE)),"","*")</f>
        <v>*</v>
      </c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s="39" customFormat="1" x14ac:dyDescent="0.35">
      <c r="A32" s="19"/>
      <c r="B32" s="25" t="s">
        <v>182</v>
      </c>
      <c r="C32" s="25" t="s">
        <v>183</v>
      </c>
      <c r="D32" s="26" t="s">
        <v>184</v>
      </c>
      <c r="E32" s="27" t="s">
        <v>185</v>
      </c>
      <c r="F32" s="28">
        <v>1162</v>
      </c>
      <c r="G32" s="29">
        <v>34932</v>
      </c>
      <c r="H32" s="30" t="str">
        <f>IF(E32="","",IF(COUNTIF([1]Paramètres!$H:$H,E32)=1,IF([1]Paramètres!$E$3=[1]Paramètres!$A$23,"Belfort/Montbéliard",IF([1]Paramètres!$E$3=[1]Paramètres!$A$24,"Doubs","Franche-Comté")),IF(COUNTIF([1]Paramètres!$I:$I,E32)=1,IF([1]Paramètres!$E$3=[1]Paramètres!$A$23,"Belfort/Montbéliard",IF([1]Paramètres!$E$3=[1]Paramètres!$A$24,"Belfort","Franche-Comté")),IF(COUNTIF([1]Paramètres!$J:$J,E32)=1,IF([1]Paramètres!$E$3=[1]Paramètres!$A$25,"Franche-Comté","Haute-Saône"),IF(COUNTIF([1]Paramètres!$K:$K,E32)=1,IF([1]Paramètres!$E$3=[1]Paramètres!$A$25,"Franche-Comté","Jura"),IF(COUNTIF([1]Paramètres!$G:$G,E32)=1,IF([1]Paramètres!$E$3=[1]Paramètres!$A$23,"Besançon",IF([1]Paramètres!$E$3=[1]Paramètres!$A$24,"Doubs","Franche-Comté")),"*** INCONNU ***"))))))</f>
        <v>Doubs</v>
      </c>
      <c r="I32" s="31">
        <f>LOOKUP(YEAR(G32)-[1]Paramètres!$E$1,[1]Paramètres!$A$1:$A$20)</f>
        <v>-40</v>
      </c>
      <c r="J32" s="31" t="str">
        <f>LOOKUP(I32,[1]Paramètres!$A$1:$B$20)</f>
        <v>S</v>
      </c>
      <c r="K32" s="31">
        <f t="shared" si="7"/>
        <v>11</v>
      </c>
      <c r="L32" s="32" t="s">
        <v>186</v>
      </c>
      <c r="M32" s="32" t="s">
        <v>186</v>
      </c>
      <c r="N32" s="32" t="s">
        <v>138</v>
      </c>
      <c r="O32" s="32" t="s">
        <v>103</v>
      </c>
      <c r="P32" s="33" t="str">
        <f t="shared" si="0"/>
        <v>1C46D30E</v>
      </c>
      <c r="Q32" s="34">
        <f t="shared" si="8"/>
        <v>6500000000</v>
      </c>
      <c r="R32" s="34">
        <f t="shared" si="8"/>
        <v>6500000000</v>
      </c>
      <c r="S32" s="34">
        <f t="shared" si="8"/>
        <v>650000000000</v>
      </c>
      <c r="T32" s="34">
        <f t="shared" si="8"/>
        <v>800000000000</v>
      </c>
      <c r="U32" s="34">
        <f t="shared" si="2"/>
        <v>1463000000000</v>
      </c>
      <c r="V32" s="35" t="str">
        <f t="shared" si="3"/>
        <v>1C</v>
      </c>
      <c r="W32" s="36">
        <f t="shared" si="4"/>
        <v>463000000000</v>
      </c>
      <c r="X32" s="35" t="str">
        <f t="shared" si="5"/>
        <v>1C46D</v>
      </c>
      <c r="Y32" s="36">
        <f t="shared" si="6"/>
        <v>3000000000</v>
      </c>
      <c r="Z32" s="31" t="str">
        <f ca="1">LOOKUP(I32,[1]Paramètres!$A$1:$A$20,[1]Paramètres!$C$1:$C$21)</f>
        <v>+18</v>
      </c>
      <c r="AA32" s="14" t="s">
        <v>35</v>
      </c>
      <c r="AB32" s="37" t="s">
        <v>705</v>
      </c>
      <c r="AC32" s="38"/>
      <c r="AD32" s="38" t="str">
        <f>IF(ISNA(VLOOKUP(D32,'[1]Liste en forme Garçons'!$C:$C,1,FALSE)),"","*")</f>
        <v>*</v>
      </c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s="66" customFormat="1" x14ac:dyDescent="0.35">
      <c r="A33" s="19"/>
      <c r="B33" s="25" t="s">
        <v>187</v>
      </c>
      <c r="C33" s="25" t="s">
        <v>59</v>
      </c>
      <c r="D33" s="26" t="s">
        <v>188</v>
      </c>
      <c r="E33" s="27" t="s">
        <v>51</v>
      </c>
      <c r="F33" s="28">
        <v>1341</v>
      </c>
      <c r="G33" s="29">
        <v>25422</v>
      </c>
      <c r="H33" s="30" t="str">
        <f>IF(E33="","",IF(COUNTIF([1]Paramètres!$H:$H,E33)=1,IF([1]Paramètres!$E$3=[1]Paramètres!$A$23,"Belfort/Montbéliard",IF([1]Paramètres!$E$3=[1]Paramètres!$A$24,"Doubs","Franche-Comté")),IF(COUNTIF([1]Paramètres!$I:$I,E33)=1,IF([1]Paramètres!$E$3=[1]Paramètres!$A$23,"Belfort/Montbéliard",IF([1]Paramètres!$E$3=[1]Paramètres!$A$24,"Belfort","Franche-Comté")),IF(COUNTIF([1]Paramètres!$J:$J,E33)=1,IF([1]Paramètres!$E$3=[1]Paramètres!$A$25,"Franche-Comté","Haute-Saône"),IF(COUNTIF([1]Paramètres!$K:$K,E33)=1,IF([1]Paramètres!$E$3=[1]Paramètres!$A$25,"Franche-Comté","Jura"),IF(COUNTIF([1]Paramètres!$G:$G,E33)=1,IF([1]Paramètres!$E$3=[1]Paramètres!$A$23,"Besançon",IF([1]Paramètres!$E$3=[1]Paramètres!$A$24,"Doubs","Franche-Comté")),"*** INCONNU ***"))))))</f>
        <v>Doubs</v>
      </c>
      <c r="I33" s="31">
        <f>LOOKUP(YEAR(G33)-[1]Paramètres!$E$1,[1]Paramètres!$A$1:$A$20)</f>
        <v>-50</v>
      </c>
      <c r="J33" s="31" t="str">
        <f>LOOKUP(I33,[1]Paramètres!$A$1:$B$20)</f>
        <v>V1</v>
      </c>
      <c r="K33" s="31">
        <f t="shared" si="7"/>
        <v>13</v>
      </c>
      <c r="L33" s="14" t="s">
        <v>138</v>
      </c>
      <c r="M33" s="14" t="s">
        <v>169</v>
      </c>
      <c r="N33" s="14">
        <v>0</v>
      </c>
      <c r="O33" s="14" t="s">
        <v>169</v>
      </c>
      <c r="P33" s="33" t="str">
        <f t="shared" si="0"/>
        <v>1C45D</v>
      </c>
      <c r="Q33" s="34">
        <f t="shared" si="8"/>
        <v>650000000000</v>
      </c>
      <c r="R33" s="34">
        <f t="shared" si="8"/>
        <v>400000000000</v>
      </c>
      <c r="S33" s="34">
        <f t="shared" si="8"/>
        <v>0</v>
      </c>
      <c r="T33" s="34">
        <f t="shared" si="8"/>
        <v>400000000000</v>
      </c>
      <c r="U33" s="34">
        <f t="shared" si="2"/>
        <v>1450000000000</v>
      </c>
      <c r="V33" s="35" t="str">
        <f t="shared" si="3"/>
        <v>1C</v>
      </c>
      <c r="W33" s="36">
        <f t="shared" si="4"/>
        <v>450000000000</v>
      </c>
      <c r="X33" s="35" t="str">
        <f t="shared" si="5"/>
        <v>1C45D</v>
      </c>
      <c r="Y33" s="36">
        <f t="shared" si="6"/>
        <v>0</v>
      </c>
      <c r="Z33" s="31" t="str">
        <f ca="1">LOOKUP(I33,[1]Paramètres!$A$1:$A$20,[1]Paramètres!$C$1:$C$21)</f>
        <v>+18</v>
      </c>
      <c r="AA33" s="14" t="s">
        <v>35</v>
      </c>
      <c r="AB33" s="37"/>
      <c r="AC33" s="38"/>
      <c r="AD33" s="38" t="str">
        <f>IF(ISNA(VLOOKUP(D33,'[1]Liste en forme Garçons'!$C:$C,1,FALSE)),"","*")</f>
        <v>*</v>
      </c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s="39" customFormat="1" x14ac:dyDescent="0.35">
      <c r="A34" s="19"/>
      <c r="B34" s="25" t="s">
        <v>189</v>
      </c>
      <c r="C34" s="25" t="s">
        <v>190</v>
      </c>
      <c r="D34" s="26" t="s">
        <v>191</v>
      </c>
      <c r="E34" s="27" t="s">
        <v>67</v>
      </c>
      <c r="F34" s="28">
        <v>1072</v>
      </c>
      <c r="G34" s="29">
        <v>33824</v>
      </c>
      <c r="H34" s="30" t="str">
        <f>IF(E34="","",IF(COUNTIF([1]Paramètres!$H:$H,E34)=1,IF([1]Paramètres!$E$3=[1]Paramètres!$A$23,"Belfort/Montbéliard",IF([1]Paramètres!$E$3=[1]Paramètres!$A$24,"Doubs","Franche-Comté")),IF(COUNTIF([1]Paramètres!$I:$I,E34)=1,IF([1]Paramètres!$E$3=[1]Paramètres!$A$23,"Belfort/Montbéliard",IF([1]Paramètres!$E$3=[1]Paramètres!$A$24,"Belfort","Franche-Comté")),IF(COUNTIF([1]Paramètres!$J:$J,E34)=1,IF([1]Paramètres!$E$3=[1]Paramètres!$A$25,"Franche-Comté","Haute-Saône"),IF(COUNTIF([1]Paramètres!$K:$K,E34)=1,IF([1]Paramètres!$E$3=[1]Paramètres!$A$25,"Franche-Comté","Jura"),IF(COUNTIF([1]Paramètres!$G:$G,E34)=1,IF([1]Paramètres!$E$3=[1]Paramètres!$A$23,"Besançon",IF([1]Paramètres!$E$3=[1]Paramètres!$A$24,"Doubs","Franche-Comté")),"*** INCONNU ***"))))))</f>
        <v>Doubs</v>
      </c>
      <c r="I34" s="31">
        <f>LOOKUP(YEAR(G34)-[1]Paramètres!$E$1,[1]Paramètres!$A$1:$A$20)</f>
        <v>-40</v>
      </c>
      <c r="J34" s="31" t="str">
        <f>LOOKUP(I34,[1]Paramètres!$A$1:$B$20)</f>
        <v>S</v>
      </c>
      <c r="K34" s="31">
        <f t="shared" si="7"/>
        <v>10</v>
      </c>
      <c r="L34" s="32" t="s">
        <v>46</v>
      </c>
      <c r="M34" s="32" t="s">
        <v>192</v>
      </c>
      <c r="N34" s="32" t="s">
        <v>169</v>
      </c>
      <c r="O34" s="32" t="s">
        <v>78</v>
      </c>
      <c r="P34" s="33" t="str">
        <f t="shared" si="0"/>
        <v>1C41D</v>
      </c>
      <c r="Q34" s="34">
        <f t="shared" si="8"/>
        <v>0</v>
      </c>
      <c r="R34" s="34">
        <f t="shared" si="8"/>
        <v>10000000000</v>
      </c>
      <c r="S34" s="34">
        <f t="shared" si="8"/>
        <v>400000000000</v>
      </c>
      <c r="T34" s="34">
        <f t="shared" si="8"/>
        <v>1000000000000</v>
      </c>
      <c r="U34" s="34">
        <f t="shared" si="2"/>
        <v>1410000000000</v>
      </c>
      <c r="V34" s="35" t="str">
        <f t="shared" si="3"/>
        <v>1C</v>
      </c>
      <c r="W34" s="36">
        <f t="shared" si="4"/>
        <v>410000000000</v>
      </c>
      <c r="X34" s="35" t="str">
        <f t="shared" si="5"/>
        <v>1C41D</v>
      </c>
      <c r="Y34" s="36">
        <f t="shared" si="6"/>
        <v>0</v>
      </c>
      <c r="Z34" s="31" t="str">
        <f ca="1">LOOKUP(I34,[1]Paramètres!$A$1:$A$20,[1]Paramètres!$C$1:$C$21)</f>
        <v>+18</v>
      </c>
      <c r="AA34" s="14" t="s">
        <v>35</v>
      </c>
      <c r="AB34" s="37" t="s">
        <v>705</v>
      </c>
      <c r="AC34" s="38"/>
      <c r="AD34" s="38" t="str">
        <f>IF(ISNA(VLOOKUP(D34,'[1]Liste en forme Garçons'!$C:$C,1,FALSE)),"","*")</f>
        <v>*</v>
      </c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s="39" customFormat="1" x14ac:dyDescent="0.35">
      <c r="A35" s="19"/>
      <c r="B35" s="25" t="s">
        <v>187</v>
      </c>
      <c r="C35" s="25" t="s">
        <v>193</v>
      </c>
      <c r="D35" s="26" t="s">
        <v>194</v>
      </c>
      <c r="E35" s="27" t="s">
        <v>195</v>
      </c>
      <c r="F35" s="28">
        <v>1126</v>
      </c>
      <c r="G35" s="29">
        <v>28812</v>
      </c>
      <c r="H35" s="30" t="str">
        <f>IF(E35="","",IF(COUNTIF([1]Paramètres!$H:$H,E35)=1,IF([1]Paramètres!$E$3=[1]Paramètres!$A$23,"Belfort/Montbéliard",IF([1]Paramètres!$E$3=[1]Paramètres!$A$24,"Doubs","Franche-Comté")),IF(COUNTIF([1]Paramètres!$I:$I,E35)=1,IF([1]Paramètres!$E$3=[1]Paramètres!$A$23,"Belfort/Montbéliard",IF([1]Paramètres!$E$3=[1]Paramètres!$A$24,"Belfort","Franche-Comté")),IF(COUNTIF([1]Paramètres!$J:$J,E35)=1,IF([1]Paramètres!$E$3=[1]Paramètres!$A$25,"Franche-Comté","Haute-Saône"),IF(COUNTIF([1]Paramètres!$K:$K,E35)=1,IF([1]Paramètres!$E$3=[1]Paramètres!$A$25,"Franche-Comté","Jura"),IF(COUNTIF([1]Paramètres!$G:$G,E35)=1,IF([1]Paramètres!$E$3=[1]Paramètres!$A$23,"Besançon",IF([1]Paramètres!$E$3=[1]Paramètres!$A$24,"Doubs","Franche-Comté")),"*** INCONNU ***"))))))</f>
        <v>Doubs</v>
      </c>
      <c r="I35" s="31">
        <f>LOOKUP(YEAR(G35)-[1]Paramètres!$E$1,[1]Paramètres!$A$1:$A$20)</f>
        <v>-40</v>
      </c>
      <c r="J35" s="31" t="str">
        <f>LOOKUP(I35,[1]Paramètres!$A$1:$B$20)</f>
        <v>S</v>
      </c>
      <c r="K35" s="31">
        <f t="shared" si="7"/>
        <v>11</v>
      </c>
      <c r="L35" s="14" t="s">
        <v>196</v>
      </c>
      <c r="M35" s="14" t="s">
        <v>138</v>
      </c>
      <c r="N35" s="14" t="s">
        <v>138</v>
      </c>
      <c r="O35" s="14">
        <v>0</v>
      </c>
      <c r="P35" s="33" t="str">
        <f t="shared" si="0"/>
        <v>1C40D</v>
      </c>
      <c r="Q35" s="34">
        <f t="shared" si="8"/>
        <v>100000000000</v>
      </c>
      <c r="R35" s="34">
        <f t="shared" si="8"/>
        <v>650000000000</v>
      </c>
      <c r="S35" s="34">
        <f t="shared" si="8"/>
        <v>650000000000</v>
      </c>
      <c r="T35" s="34">
        <f t="shared" si="8"/>
        <v>0</v>
      </c>
      <c r="U35" s="34">
        <f t="shared" si="2"/>
        <v>1400000000000</v>
      </c>
      <c r="V35" s="35" t="str">
        <f t="shared" si="3"/>
        <v>1C</v>
      </c>
      <c r="W35" s="36">
        <f t="shared" si="4"/>
        <v>400000000000</v>
      </c>
      <c r="X35" s="35" t="str">
        <f t="shared" si="5"/>
        <v>1C40D</v>
      </c>
      <c r="Y35" s="36">
        <f t="shared" si="6"/>
        <v>0</v>
      </c>
      <c r="Z35" s="31" t="str">
        <f ca="1">LOOKUP(I35,[1]Paramètres!$A$1:$A$20,[1]Paramètres!$C$1:$C$21)</f>
        <v>+18</v>
      </c>
      <c r="AA35" s="14" t="s">
        <v>35</v>
      </c>
      <c r="AB35" s="37" t="s">
        <v>706</v>
      </c>
      <c r="AC35" s="3"/>
      <c r="AD35" s="38" t="str">
        <f>IF(ISNA(VLOOKUP(D35,'[1]Liste en forme Garçons'!$C:$C,1,FALSE)),"","*")</f>
        <v>*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s="39" customFormat="1" x14ac:dyDescent="0.35">
      <c r="A36" s="19"/>
      <c r="B36" s="25" t="s">
        <v>143</v>
      </c>
      <c r="C36" s="25" t="s">
        <v>197</v>
      </c>
      <c r="D36" s="26" t="s">
        <v>198</v>
      </c>
      <c r="E36" s="27" t="s">
        <v>199</v>
      </c>
      <c r="F36" s="28">
        <v>1067</v>
      </c>
      <c r="G36" s="29">
        <v>24335</v>
      </c>
      <c r="H36" s="30" t="str">
        <f>IF(E36="","",IF(COUNTIF([1]Paramètres!$H:$H,E36)=1,IF([1]Paramètres!$E$3=[1]Paramètres!$A$23,"Belfort/Montbéliard",IF([1]Paramètres!$E$3=[1]Paramètres!$A$24,"Doubs","Franche-Comté")),IF(COUNTIF([1]Paramètres!$I:$I,E36)=1,IF([1]Paramètres!$E$3=[1]Paramètres!$A$23,"Belfort/Montbéliard",IF([1]Paramètres!$E$3=[1]Paramètres!$A$24,"Belfort","Franche-Comté")),IF(COUNTIF([1]Paramètres!$J:$J,E36)=1,IF([1]Paramètres!$E$3=[1]Paramètres!$A$25,"Franche-Comté","Haute-Saône"),IF(COUNTIF([1]Paramètres!$K:$K,E36)=1,IF([1]Paramètres!$E$3=[1]Paramètres!$A$25,"Franche-Comté","Jura"),IF(COUNTIF([1]Paramètres!$G:$G,E36)=1,IF([1]Paramètres!$E$3=[1]Paramètres!$A$23,"Besançon",IF([1]Paramètres!$E$3=[1]Paramètres!$A$24,"Doubs","Franche-Comté")),"*** INCONNU ***"))))))</f>
        <v>Doubs</v>
      </c>
      <c r="I36" s="31">
        <f>LOOKUP(YEAR(G36)-[1]Paramètres!$E$1,[1]Paramètres!$A$1:$A$20)</f>
        <v>-60</v>
      </c>
      <c r="J36" s="31" t="str">
        <f>LOOKUP(I36,[1]Paramètres!$A$1:$B$20)</f>
        <v>V2</v>
      </c>
      <c r="K36" s="31">
        <f t="shared" si="7"/>
        <v>10</v>
      </c>
      <c r="L36" s="14" t="s">
        <v>157</v>
      </c>
      <c r="M36" s="14" t="s">
        <v>157</v>
      </c>
      <c r="N36" s="14" t="s">
        <v>151</v>
      </c>
      <c r="O36" s="14" t="s">
        <v>181</v>
      </c>
      <c r="P36" s="33" t="str">
        <f t="shared" si="0"/>
        <v>1C20D</v>
      </c>
      <c r="Q36" s="34">
        <f t="shared" si="8"/>
        <v>250000000000</v>
      </c>
      <c r="R36" s="34">
        <f t="shared" si="8"/>
        <v>250000000000</v>
      </c>
      <c r="S36" s="34">
        <f t="shared" si="8"/>
        <v>500000000000</v>
      </c>
      <c r="T36" s="34">
        <f t="shared" si="8"/>
        <v>200000000000</v>
      </c>
      <c r="U36" s="34">
        <f t="shared" si="2"/>
        <v>1200000000000</v>
      </c>
      <c r="V36" s="35" t="str">
        <f t="shared" si="3"/>
        <v>1C</v>
      </c>
      <c r="W36" s="36">
        <f t="shared" si="4"/>
        <v>200000000000</v>
      </c>
      <c r="X36" s="35" t="str">
        <f t="shared" si="5"/>
        <v>1C20D</v>
      </c>
      <c r="Y36" s="36">
        <f t="shared" si="6"/>
        <v>0</v>
      </c>
      <c r="Z36" s="31" t="str">
        <f ca="1">LOOKUP(I36,[1]Paramètres!$A$1:$A$20,[1]Paramètres!$C$1:$C$21)</f>
        <v>+18</v>
      </c>
      <c r="AA36" s="14" t="s">
        <v>35</v>
      </c>
      <c r="AB36" s="37"/>
      <c r="AC36" s="38"/>
      <c r="AD36" s="38" t="str">
        <f>IF(ISNA(VLOOKUP(D36,'[1]Liste en forme Garçons'!$C:$C,1,FALSE)),"","*")</f>
        <v>*</v>
      </c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</row>
    <row r="37" spans="1:46" s="39" customFormat="1" x14ac:dyDescent="0.35">
      <c r="A37" s="19"/>
      <c r="B37" s="25" t="s">
        <v>125</v>
      </c>
      <c r="C37" s="25" t="s">
        <v>200</v>
      </c>
      <c r="D37" s="26" t="s">
        <v>201</v>
      </c>
      <c r="E37" s="44" t="s">
        <v>202</v>
      </c>
      <c r="F37" s="28">
        <v>1222</v>
      </c>
      <c r="G37" s="29">
        <v>35943</v>
      </c>
      <c r="H37" s="30" t="str">
        <f>IF(E37="","",IF(COUNTIF([1]Paramètres!$H:$H,E37)=1,IF([1]Paramètres!$E$3=[1]Paramètres!$A$23,"Belfort/Montbéliard",IF([1]Paramètres!$E$3=[1]Paramètres!$A$24,"Doubs","Franche-Comté")),IF(COUNTIF([1]Paramètres!$I:$I,E37)=1,IF([1]Paramètres!$E$3=[1]Paramètres!$A$23,"Belfort/Montbéliard",IF([1]Paramètres!$E$3=[1]Paramètres!$A$24,"Belfort","Franche-Comté")),IF(COUNTIF([1]Paramètres!$J:$J,E37)=1,IF([1]Paramètres!$E$3=[1]Paramètres!$A$25,"Franche-Comté","Haute-Saône"),IF(COUNTIF([1]Paramètres!$K:$K,E37)=1,IF([1]Paramètres!$E$3=[1]Paramètres!$A$25,"Franche-Comté","Jura"),IF(COUNTIF([1]Paramètres!$G:$G,E37)=1,IF([1]Paramètres!$E$3=[1]Paramètres!$A$23,"Besançon",IF([1]Paramètres!$E$3=[1]Paramètres!$A$24,"Doubs","Franche-Comté")),"*** INCONNU ***"))))))</f>
        <v>Doubs</v>
      </c>
      <c r="I37" s="31">
        <f>LOOKUP(YEAR(G37)-[1]Paramètres!$E$1,[1]Paramètres!$A$1:$A$20)</f>
        <v>-19</v>
      </c>
      <c r="J37" s="31" t="str">
        <f>LOOKUP(I37,[1]Paramètres!$A$1:$B$20)</f>
        <v>S</v>
      </c>
      <c r="K37" s="31">
        <f t="shared" si="7"/>
        <v>12</v>
      </c>
      <c r="L37" s="32" t="s">
        <v>192</v>
      </c>
      <c r="M37" s="32" t="s">
        <v>151</v>
      </c>
      <c r="N37" s="32" t="s">
        <v>196</v>
      </c>
      <c r="O37" s="32" t="s">
        <v>151</v>
      </c>
      <c r="P37" s="33" t="str">
        <f t="shared" si="0"/>
        <v>1C11D</v>
      </c>
      <c r="Q37" s="34">
        <f t="shared" si="8"/>
        <v>10000000000</v>
      </c>
      <c r="R37" s="34">
        <f t="shared" si="8"/>
        <v>500000000000</v>
      </c>
      <c r="S37" s="34">
        <f t="shared" si="8"/>
        <v>100000000000</v>
      </c>
      <c r="T37" s="34">
        <f t="shared" si="8"/>
        <v>500000000000</v>
      </c>
      <c r="U37" s="34">
        <f t="shared" si="2"/>
        <v>1110000000000</v>
      </c>
      <c r="V37" s="35" t="str">
        <f t="shared" si="3"/>
        <v>1C</v>
      </c>
      <c r="W37" s="36">
        <f t="shared" si="4"/>
        <v>110000000000</v>
      </c>
      <c r="X37" s="35" t="str">
        <f t="shared" si="5"/>
        <v>1C11D</v>
      </c>
      <c r="Y37" s="36">
        <f t="shared" si="6"/>
        <v>0</v>
      </c>
      <c r="Z37" s="31" t="str">
        <f ca="1">LOOKUP(I37,[1]Paramètres!$A$1:$A$20,[1]Paramètres!$C$1:$C$21)</f>
        <v>+18</v>
      </c>
      <c r="AA37" s="14" t="s">
        <v>35</v>
      </c>
      <c r="AB37" s="37"/>
      <c r="AC37" s="38"/>
      <c r="AD37" s="38" t="str">
        <f>IF(ISNA(VLOOKUP(D37,'[1]Liste en forme Garçons'!$C:$C,1,FALSE)),"","*")</f>
        <v>*</v>
      </c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</row>
    <row r="38" spans="1:46" s="39" customFormat="1" x14ac:dyDescent="0.35">
      <c r="A38" s="19"/>
      <c r="B38" s="25" t="s">
        <v>203</v>
      </c>
      <c r="C38" s="25" t="s">
        <v>204</v>
      </c>
      <c r="D38" s="26" t="s">
        <v>205</v>
      </c>
      <c r="E38" s="27" t="s">
        <v>206</v>
      </c>
      <c r="F38" s="28">
        <v>1373</v>
      </c>
      <c r="G38" s="29">
        <v>26644</v>
      </c>
      <c r="H38" s="30" t="str">
        <f>IF(E38="","",IF(COUNTIF([1]Paramètres!$H:$H,E38)=1,IF([1]Paramètres!$E$3=[1]Paramètres!$A$23,"Belfort/Montbéliard",IF([1]Paramètres!$E$3=[1]Paramètres!$A$24,"Doubs","Franche-Comté")),IF(COUNTIF([1]Paramètres!$I:$I,E38)=1,IF([1]Paramètres!$E$3=[1]Paramètres!$A$23,"Belfort/Montbéliard",IF([1]Paramètres!$E$3=[1]Paramètres!$A$24,"Belfort","Franche-Comté")),IF(COUNTIF([1]Paramètres!$J:$J,E38)=1,IF([1]Paramètres!$E$3=[1]Paramètres!$A$25,"Franche-Comté","Haute-Saône"),IF(COUNTIF([1]Paramètres!$K:$K,E38)=1,IF([1]Paramètres!$E$3=[1]Paramètres!$A$25,"Franche-Comté","Jura"),IF(COUNTIF([1]Paramètres!$G:$G,E38)=1,IF([1]Paramètres!$E$3=[1]Paramètres!$A$23,"Besançon",IF([1]Paramètres!$E$3=[1]Paramètres!$A$24,"Doubs","Franche-Comté")),"*** INCONNU ***"))))))</f>
        <v>Doubs</v>
      </c>
      <c r="I38" s="31">
        <f>LOOKUP(YEAR(G38)-[1]Paramètres!$E$1,[1]Paramètres!$A$1:$A$20)</f>
        <v>-50</v>
      </c>
      <c r="J38" s="31" t="str">
        <f>LOOKUP(I38,[1]Paramètres!$A$1:$B$20)</f>
        <v>V1</v>
      </c>
      <c r="K38" s="31">
        <f t="shared" si="7"/>
        <v>13</v>
      </c>
      <c r="L38" s="32" t="s">
        <v>46</v>
      </c>
      <c r="M38" s="32" t="s">
        <v>46</v>
      </c>
      <c r="N38" s="32" t="s">
        <v>169</v>
      </c>
      <c r="O38" s="32" t="s">
        <v>138</v>
      </c>
      <c r="P38" s="33" t="str">
        <f t="shared" si="0"/>
        <v>1C5D</v>
      </c>
      <c r="Q38" s="34">
        <f t="shared" si="8"/>
        <v>0</v>
      </c>
      <c r="R38" s="34">
        <f t="shared" si="8"/>
        <v>0</v>
      </c>
      <c r="S38" s="34">
        <f t="shared" si="8"/>
        <v>400000000000</v>
      </c>
      <c r="T38" s="34">
        <f t="shared" si="8"/>
        <v>650000000000</v>
      </c>
      <c r="U38" s="34">
        <f t="shared" si="2"/>
        <v>1050000000000</v>
      </c>
      <c r="V38" s="35" t="str">
        <f t="shared" si="3"/>
        <v>1C</v>
      </c>
      <c r="W38" s="36">
        <f t="shared" si="4"/>
        <v>50000000000</v>
      </c>
      <c r="X38" s="35" t="str">
        <f t="shared" si="5"/>
        <v>1C5D</v>
      </c>
      <c r="Y38" s="36">
        <f t="shared" si="6"/>
        <v>0</v>
      </c>
      <c r="Z38" s="31" t="str">
        <f ca="1">LOOKUP(I38,[1]Paramètres!$A$1:$A$20,[1]Paramètres!$C$1:$C$21)</f>
        <v>+18</v>
      </c>
      <c r="AA38" s="14" t="s">
        <v>35</v>
      </c>
      <c r="AB38" s="37"/>
      <c r="AC38" s="38"/>
      <c r="AD38" s="38" t="str">
        <f>IF(ISNA(VLOOKUP(D38,'[1]Liste en forme Garçons'!$C:$C,1,FALSE)),"","*")</f>
        <v>*</v>
      </c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</row>
    <row r="39" spans="1:46" s="39" customFormat="1" x14ac:dyDescent="0.35">
      <c r="A39" s="19"/>
      <c r="B39" s="25" t="s">
        <v>99</v>
      </c>
      <c r="C39" s="25" t="s">
        <v>207</v>
      </c>
      <c r="D39" s="26" t="s">
        <v>208</v>
      </c>
      <c r="E39" s="27" t="s">
        <v>209</v>
      </c>
      <c r="F39" s="28">
        <v>1187</v>
      </c>
      <c r="G39" s="29">
        <v>29875</v>
      </c>
      <c r="H39" s="30" t="str">
        <f>IF(E39="","",IF(COUNTIF([1]Paramètres!$H:$H,E39)=1,IF([1]Paramètres!$E$3=[1]Paramètres!$A$23,"Belfort/Montbéliard",IF([1]Paramètres!$E$3=[1]Paramètres!$A$24,"Doubs","Franche-Comté")),IF(COUNTIF([1]Paramètres!$I:$I,E39)=1,IF([1]Paramètres!$E$3=[1]Paramètres!$A$23,"Belfort/Montbéliard",IF([1]Paramètres!$E$3=[1]Paramètres!$A$24,"Belfort","Franche-Comté")),IF(COUNTIF([1]Paramètres!$J:$J,E39)=1,IF([1]Paramètres!$E$3=[1]Paramètres!$A$25,"Franche-Comté","Haute-Saône"),IF(COUNTIF([1]Paramètres!$K:$K,E39)=1,IF([1]Paramètres!$E$3=[1]Paramètres!$A$25,"Franche-Comté","Jura"),IF(COUNTIF([1]Paramètres!$G:$G,E39)=1,IF([1]Paramètres!$E$3=[1]Paramètres!$A$23,"Besançon",IF([1]Paramètres!$E$3=[1]Paramètres!$A$24,"Doubs","Franche-Comté")),"*** INCONNU ***"))))))</f>
        <v>Doubs</v>
      </c>
      <c r="I39" s="31">
        <f>LOOKUP(YEAR(G39)-[1]Paramètres!$E$1,[1]Paramètres!$A$1:$A$20)</f>
        <v>-40</v>
      </c>
      <c r="J39" s="31" t="str">
        <f>LOOKUP(I39,[1]Paramètres!$A$1:$B$20)</f>
        <v>S</v>
      </c>
      <c r="K39" s="31">
        <f t="shared" si="7"/>
        <v>11</v>
      </c>
      <c r="L39" s="14" t="s">
        <v>120</v>
      </c>
      <c r="M39" s="14" t="s">
        <v>169</v>
      </c>
      <c r="N39" s="14" t="s">
        <v>164</v>
      </c>
      <c r="O39" s="14">
        <v>0</v>
      </c>
      <c r="P39" s="33" t="str">
        <f t="shared" si="0"/>
        <v>1C5D</v>
      </c>
      <c r="Q39" s="34">
        <f t="shared" si="8"/>
        <v>350000000000</v>
      </c>
      <c r="R39" s="34">
        <f t="shared" si="8"/>
        <v>400000000000</v>
      </c>
      <c r="S39" s="34">
        <f t="shared" si="8"/>
        <v>300000000000</v>
      </c>
      <c r="T39" s="34">
        <f t="shared" si="8"/>
        <v>0</v>
      </c>
      <c r="U39" s="34">
        <f t="shared" si="2"/>
        <v>1050000000000</v>
      </c>
      <c r="V39" s="35" t="str">
        <f t="shared" si="3"/>
        <v>1C</v>
      </c>
      <c r="W39" s="36">
        <f t="shared" si="4"/>
        <v>50000000000</v>
      </c>
      <c r="X39" s="35" t="str">
        <f t="shared" si="5"/>
        <v>1C5D</v>
      </c>
      <c r="Y39" s="36">
        <f t="shared" si="6"/>
        <v>0</v>
      </c>
      <c r="Z39" s="31" t="str">
        <f ca="1">LOOKUP(I39,[1]Paramètres!$A$1:$A$20,[1]Paramètres!$C$1:$C$21)</f>
        <v>+18</v>
      </c>
      <c r="AA39" s="14" t="s">
        <v>35</v>
      </c>
      <c r="AB39" s="37" t="s">
        <v>706</v>
      </c>
      <c r="AC39" s="38"/>
      <c r="AD39" s="38" t="str">
        <f>IF(ISNA(VLOOKUP(D39,'[1]Liste en forme Garçons'!$C:$C,1,FALSE)),"","*")</f>
        <v>*</v>
      </c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s="39" customFormat="1" x14ac:dyDescent="0.35">
      <c r="A40" s="19"/>
      <c r="B40" s="25" t="s">
        <v>210</v>
      </c>
      <c r="C40" s="25" t="s">
        <v>211</v>
      </c>
      <c r="D40" s="26" t="s">
        <v>212</v>
      </c>
      <c r="E40" s="27" t="s">
        <v>155</v>
      </c>
      <c r="F40" s="28">
        <v>1239</v>
      </c>
      <c r="G40" s="29">
        <v>35313</v>
      </c>
      <c r="H40" s="30" t="str">
        <f>IF(E40="","",IF(COUNTIF([1]Paramètres!$H:$H,E40)=1,IF([1]Paramètres!$E$3=[1]Paramètres!$A$23,"Belfort/Montbéliard",IF([1]Paramètres!$E$3=[1]Paramètres!$A$24,"Doubs","Franche-Comté")),IF(COUNTIF([1]Paramètres!$I:$I,E40)=1,IF([1]Paramètres!$E$3=[1]Paramètres!$A$23,"Belfort/Montbéliard",IF([1]Paramètres!$E$3=[1]Paramètres!$A$24,"Belfort","Franche-Comté")),IF(COUNTIF([1]Paramètres!$J:$J,E40)=1,IF([1]Paramètres!$E$3=[1]Paramètres!$A$25,"Franche-Comté","Haute-Saône"),IF(COUNTIF([1]Paramètres!$K:$K,E40)=1,IF([1]Paramètres!$E$3=[1]Paramètres!$A$25,"Franche-Comté","Jura"),IF(COUNTIF([1]Paramètres!$G:$G,E40)=1,IF([1]Paramètres!$E$3=[1]Paramètres!$A$23,"Besançon",IF([1]Paramètres!$E$3=[1]Paramètres!$A$24,"Doubs","Franche-Comté")),"*** INCONNU ***"))))))</f>
        <v>Doubs</v>
      </c>
      <c r="I40" s="31">
        <f>LOOKUP(YEAR(G40)-[1]Paramètres!$E$1,[1]Paramètres!$A$1:$A$20)</f>
        <v>-21</v>
      </c>
      <c r="J40" s="31" t="str">
        <f>LOOKUP(I40,[1]Paramètres!$A$1:$B$20)</f>
        <v>S</v>
      </c>
      <c r="K40" s="31">
        <f t="shared" si="7"/>
        <v>12</v>
      </c>
      <c r="L40" s="14" t="s">
        <v>151</v>
      </c>
      <c r="M40" s="32" t="s">
        <v>164</v>
      </c>
      <c r="N40" s="32" t="s">
        <v>147</v>
      </c>
      <c r="O40" s="32" t="s">
        <v>181</v>
      </c>
      <c r="P40" s="33" t="str">
        <f t="shared" si="0"/>
        <v>1C3D</v>
      </c>
      <c r="Q40" s="34">
        <f t="shared" si="8"/>
        <v>500000000000</v>
      </c>
      <c r="R40" s="34">
        <f t="shared" si="8"/>
        <v>300000000000</v>
      </c>
      <c r="S40" s="34">
        <f t="shared" si="8"/>
        <v>30000000000</v>
      </c>
      <c r="T40" s="34">
        <f t="shared" si="8"/>
        <v>200000000000</v>
      </c>
      <c r="U40" s="34">
        <f t="shared" si="2"/>
        <v>1030000000000</v>
      </c>
      <c r="V40" s="35" t="str">
        <f t="shared" si="3"/>
        <v>1C</v>
      </c>
      <c r="W40" s="36">
        <f t="shared" si="4"/>
        <v>30000000000</v>
      </c>
      <c r="X40" s="35" t="str">
        <f t="shared" si="5"/>
        <v>1C3D</v>
      </c>
      <c r="Y40" s="36">
        <f t="shared" si="6"/>
        <v>0</v>
      </c>
      <c r="Z40" s="31" t="str">
        <f ca="1">LOOKUP(I40,[1]Paramètres!$A$1:$A$20,[1]Paramètres!$C$1:$C$21)</f>
        <v>+18</v>
      </c>
      <c r="AA40" s="14" t="s">
        <v>35</v>
      </c>
      <c r="AB40" s="37"/>
      <c r="AC40" s="38"/>
      <c r="AD40" s="38" t="str">
        <f>IF(ISNA(VLOOKUP(D40,'[1]Liste en forme Garçons'!$C:$C,1,FALSE)),"","*")</f>
        <v>*</v>
      </c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s="39" customFormat="1" x14ac:dyDescent="0.35">
      <c r="A41" s="19"/>
      <c r="B41" s="25" t="s">
        <v>112</v>
      </c>
      <c r="C41" s="25" t="s">
        <v>213</v>
      </c>
      <c r="D41" s="40" t="s">
        <v>214</v>
      </c>
      <c r="E41" s="27" t="s">
        <v>185</v>
      </c>
      <c r="F41" s="41">
        <v>1114</v>
      </c>
      <c r="G41" s="29">
        <v>30736</v>
      </c>
      <c r="H41" s="30" t="str">
        <f>IF(E41="","",IF(COUNTIF([1]Paramètres!$H:$H,E41)=1,IF([1]Paramètres!$E$3=[1]Paramètres!$A$23,"Belfort/Montbéliard",IF([1]Paramètres!$E$3=[1]Paramètres!$A$24,"Doubs","Franche-Comté")),IF(COUNTIF([1]Paramètres!$I:$I,E41)=1,IF([1]Paramètres!$E$3=[1]Paramètres!$A$23,"Belfort/Montbéliard",IF([1]Paramètres!$E$3=[1]Paramètres!$A$24,"Belfort","Franche-Comté")),IF(COUNTIF([1]Paramètres!$J:$J,E41)=1,IF([1]Paramètres!$E$3=[1]Paramètres!$A$25,"Franche-Comté","Haute-Saône"),IF(COUNTIF([1]Paramètres!$K:$K,E41)=1,IF([1]Paramètres!$E$3=[1]Paramètres!$A$25,"Franche-Comté","Jura"),IF(COUNTIF([1]Paramètres!$G:$G,E41)=1,IF([1]Paramètres!$E$3=[1]Paramètres!$A$23,"Besançon",IF([1]Paramètres!$E$3=[1]Paramètres!$A$24,"Doubs","Franche-Comté")),"*** INCONNU ***"))))))</f>
        <v>Doubs</v>
      </c>
      <c r="I41" s="31">
        <f>LOOKUP(YEAR(G41)-[1]Paramètres!$E$1,[1]Paramètres!$A$1:$A$20)</f>
        <v>-40</v>
      </c>
      <c r="J41" s="31" t="str">
        <f>LOOKUP(I41,[1]Paramètres!$A$1:$B$20)</f>
        <v>S</v>
      </c>
      <c r="K41" s="31">
        <f t="shared" si="7"/>
        <v>11</v>
      </c>
      <c r="L41" s="32" t="s">
        <v>215</v>
      </c>
      <c r="M41" s="32" t="s">
        <v>215</v>
      </c>
      <c r="N41" s="32" t="s">
        <v>157</v>
      </c>
      <c r="O41" s="32" t="s">
        <v>164</v>
      </c>
      <c r="P41" s="33" t="str">
        <f t="shared" si="0"/>
        <v>85D</v>
      </c>
      <c r="Q41" s="34">
        <f t="shared" si="8"/>
        <v>150000000000</v>
      </c>
      <c r="R41" s="34">
        <f t="shared" si="8"/>
        <v>150000000000</v>
      </c>
      <c r="S41" s="34">
        <f t="shared" si="8"/>
        <v>250000000000</v>
      </c>
      <c r="T41" s="34">
        <f t="shared" si="8"/>
        <v>300000000000</v>
      </c>
      <c r="U41" s="34">
        <f t="shared" si="2"/>
        <v>850000000000</v>
      </c>
      <c r="V41" s="35" t="str">
        <f t="shared" si="3"/>
        <v>85D</v>
      </c>
      <c r="W41" s="36">
        <f t="shared" si="4"/>
        <v>0</v>
      </c>
      <c r="X41" s="35" t="str">
        <f t="shared" si="5"/>
        <v>85D</v>
      </c>
      <c r="Y41" s="36">
        <f t="shared" si="6"/>
        <v>0</v>
      </c>
      <c r="Z41" s="31" t="str">
        <f ca="1">LOOKUP(I41,[1]Paramètres!$A$1:$A$20,[1]Paramètres!$C$1:$C$21)</f>
        <v>+18</v>
      </c>
      <c r="AA41" s="14" t="s">
        <v>35</v>
      </c>
      <c r="AB41" s="37"/>
      <c r="AD41" s="38" t="str">
        <f>IF(ISNA(VLOOKUP(D41,'[1]Liste en forme Garçons'!$C:$C,1,FALSE)),"","*")</f>
        <v>*</v>
      </c>
    </row>
    <row r="42" spans="1:46" s="39" customFormat="1" x14ac:dyDescent="0.35">
      <c r="A42" s="19"/>
      <c r="B42" s="25" t="s">
        <v>216</v>
      </c>
      <c r="C42" s="25" t="s">
        <v>217</v>
      </c>
      <c r="D42" s="26" t="s">
        <v>218</v>
      </c>
      <c r="E42" s="27" t="s">
        <v>45</v>
      </c>
      <c r="F42" s="28">
        <v>1040</v>
      </c>
      <c r="G42" s="29">
        <v>26024</v>
      </c>
      <c r="H42" s="30" t="str">
        <f>IF(E42="","",IF(COUNTIF([1]Paramètres!$H:$H,E42)=1,IF([1]Paramètres!$E$3=[1]Paramètres!$A$23,"Belfort/Montbéliard",IF([1]Paramètres!$E$3=[1]Paramètres!$A$24,"Doubs","Franche-Comté")),IF(COUNTIF([1]Paramètres!$I:$I,E42)=1,IF([1]Paramètres!$E$3=[1]Paramètres!$A$23,"Belfort/Montbéliard",IF([1]Paramètres!$E$3=[1]Paramètres!$A$24,"Belfort","Franche-Comté")),IF(COUNTIF([1]Paramètres!$J:$J,E42)=1,IF([1]Paramètres!$E$3=[1]Paramètres!$A$25,"Franche-Comté","Haute-Saône"),IF(COUNTIF([1]Paramètres!$K:$K,E42)=1,IF([1]Paramètres!$E$3=[1]Paramètres!$A$25,"Franche-Comté","Jura"),IF(COUNTIF([1]Paramètres!$G:$G,E42)=1,IF([1]Paramètres!$E$3=[1]Paramètres!$A$23,"Besançon",IF([1]Paramètres!$E$3=[1]Paramètres!$A$24,"Doubs","Franche-Comté")),"*** INCONNU ***"))))))</f>
        <v>Doubs</v>
      </c>
      <c r="I42" s="31">
        <f>LOOKUP(YEAR(G42)-[1]Paramètres!$E$1,[1]Paramètres!$A$1:$A$20)</f>
        <v>-50</v>
      </c>
      <c r="J42" s="31" t="str">
        <f>LOOKUP(I42,[1]Paramètres!$A$1:$B$20)</f>
        <v>V1</v>
      </c>
      <c r="K42" s="31">
        <f t="shared" si="7"/>
        <v>10</v>
      </c>
      <c r="L42" s="32" t="s">
        <v>215</v>
      </c>
      <c r="M42" s="32" t="s">
        <v>196</v>
      </c>
      <c r="N42" s="32" t="s">
        <v>164</v>
      </c>
      <c r="O42" s="32" t="s">
        <v>164</v>
      </c>
      <c r="P42" s="33" t="str">
        <f t="shared" si="0"/>
        <v>85D</v>
      </c>
      <c r="Q42" s="34">
        <f t="shared" si="8"/>
        <v>150000000000</v>
      </c>
      <c r="R42" s="34">
        <f t="shared" si="8"/>
        <v>100000000000</v>
      </c>
      <c r="S42" s="34">
        <f t="shared" si="8"/>
        <v>300000000000</v>
      </c>
      <c r="T42" s="34">
        <f t="shared" si="8"/>
        <v>300000000000</v>
      </c>
      <c r="U42" s="34">
        <f t="shared" si="2"/>
        <v>850000000000</v>
      </c>
      <c r="V42" s="35" t="str">
        <f t="shared" si="3"/>
        <v>85D</v>
      </c>
      <c r="W42" s="36">
        <f t="shared" si="4"/>
        <v>0</v>
      </c>
      <c r="X42" s="35" t="str">
        <f t="shared" si="5"/>
        <v>85D</v>
      </c>
      <c r="Y42" s="36">
        <f t="shared" si="6"/>
        <v>0</v>
      </c>
      <c r="Z42" s="31" t="str">
        <f ca="1">LOOKUP(I42,[1]Paramètres!$A$1:$A$20,[1]Paramètres!$C$1:$C$21)</f>
        <v>+18</v>
      </c>
      <c r="AA42" s="14" t="s">
        <v>35</v>
      </c>
      <c r="AB42" s="37"/>
      <c r="AC42" s="38"/>
      <c r="AD42" s="38" t="str">
        <f>IF(ISNA(VLOOKUP(D42,'[1]Liste en forme Garçons'!$C:$C,1,FALSE)),"","*")</f>
        <v>*</v>
      </c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  <row r="43" spans="1:46" s="39" customFormat="1" x14ac:dyDescent="0.35">
      <c r="A43" s="19"/>
      <c r="B43" s="25" t="s">
        <v>219</v>
      </c>
      <c r="C43" s="25" t="s">
        <v>220</v>
      </c>
      <c r="D43" s="26" t="s">
        <v>221</v>
      </c>
      <c r="E43" s="27" t="s">
        <v>102</v>
      </c>
      <c r="F43" s="28">
        <v>1074</v>
      </c>
      <c r="G43" s="29">
        <v>29859</v>
      </c>
      <c r="H43" s="30" t="str">
        <f>IF(E43="","",IF(COUNTIF([1]Paramètres!$H:$H,E43)=1,IF([1]Paramètres!$E$3=[1]Paramètres!$A$23,"Belfort/Montbéliard",IF([1]Paramètres!$E$3=[1]Paramètres!$A$24,"Doubs","Franche-Comté")),IF(COUNTIF([1]Paramètres!$I:$I,E43)=1,IF([1]Paramètres!$E$3=[1]Paramètres!$A$23,"Belfort/Montbéliard",IF([1]Paramètres!$E$3=[1]Paramètres!$A$24,"Belfort","Franche-Comté")),IF(COUNTIF([1]Paramètres!$J:$J,E43)=1,IF([1]Paramètres!$E$3=[1]Paramètres!$A$25,"Franche-Comté","Haute-Saône"),IF(COUNTIF([1]Paramètres!$K:$K,E43)=1,IF([1]Paramètres!$E$3=[1]Paramètres!$A$25,"Franche-Comté","Jura"),IF(COUNTIF([1]Paramètres!$G:$G,E43)=1,IF([1]Paramètres!$E$3=[1]Paramètres!$A$23,"Besançon",IF([1]Paramètres!$E$3=[1]Paramètres!$A$24,"Doubs","Franche-Comté")),"*** INCONNU ***"))))))</f>
        <v>Doubs</v>
      </c>
      <c r="I43" s="31">
        <f>LOOKUP(YEAR(G43)-[1]Paramètres!$E$1,[1]Paramètres!$A$1:$A$20)</f>
        <v>-40</v>
      </c>
      <c r="J43" s="31" t="str">
        <f>LOOKUP(I43,[1]Paramètres!$A$1:$B$20)</f>
        <v>S</v>
      </c>
      <c r="K43" s="31">
        <f t="shared" si="7"/>
        <v>10</v>
      </c>
      <c r="L43" s="32" t="s">
        <v>164</v>
      </c>
      <c r="M43" s="32" t="s">
        <v>222</v>
      </c>
      <c r="N43" s="32" t="s">
        <v>120</v>
      </c>
      <c r="O43" s="32">
        <v>0</v>
      </c>
      <c r="P43" s="33" t="str">
        <f t="shared" si="0"/>
        <v>72D</v>
      </c>
      <c r="Q43" s="34">
        <f t="shared" si="8"/>
        <v>300000000000</v>
      </c>
      <c r="R43" s="34">
        <f t="shared" si="8"/>
        <v>70000000000</v>
      </c>
      <c r="S43" s="34">
        <f t="shared" si="8"/>
        <v>350000000000</v>
      </c>
      <c r="T43" s="34">
        <f t="shared" si="8"/>
        <v>0</v>
      </c>
      <c r="U43" s="34">
        <f t="shared" si="2"/>
        <v>720000000000</v>
      </c>
      <c r="V43" s="35" t="str">
        <f t="shared" si="3"/>
        <v>72D</v>
      </c>
      <c r="W43" s="36">
        <f t="shared" si="4"/>
        <v>0</v>
      </c>
      <c r="X43" s="35" t="str">
        <f t="shared" si="5"/>
        <v>72D</v>
      </c>
      <c r="Y43" s="36">
        <f t="shared" si="6"/>
        <v>0</v>
      </c>
      <c r="Z43" s="31" t="str">
        <f ca="1">LOOKUP(I43,[1]Paramètres!$A$1:$A$20,[1]Paramètres!$C$1:$C$21)</f>
        <v>+18</v>
      </c>
      <c r="AA43" s="14" t="s">
        <v>35</v>
      </c>
      <c r="AB43" s="37" t="s">
        <v>706</v>
      </c>
      <c r="AC43" s="38"/>
      <c r="AD43" s="38" t="str">
        <f>IF(ISNA(VLOOKUP(D43,'[1]Liste en forme Garçons'!$C:$C,1,FALSE)),"","*")</f>
        <v>*</v>
      </c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6" s="39" customFormat="1" x14ac:dyDescent="0.35">
      <c r="A44" s="19"/>
      <c r="B44" s="25" t="s">
        <v>90</v>
      </c>
      <c r="C44" s="25" t="s">
        <v>223</v>
      </c>
      <c r="D44" s="26" t="s">
        <v>224</v>
      </c>
      <c r="E44" s="44" t="s">
        <v>225</v>
      </c>
      <c r="F44" s="28">
        <v>1105</v>
      </c>
      <c r="G44" s="29">
        <v>35951</v>
      </c>
      <c r="H44" s="30" t="str">
        <f>IF(E44="","",IF(COUNTIF([1]Paramètres!$H:$H,E44)=1,IF([1]Paramètres!$E$3=[1]Paramètres!$A$23,"Belfort/Montbéliard",IF([1]Paramètres!$E$3=[1]Paramètres!$A$24,"Doubs","Franche-Comté")),IF(COUNTIF([1]Paramètres!$I:$I,E44)=1,IF([1]Paramètres!$E$3=[1]Paramètres!$A$23,"Belfort/Montbéliard",IF([1]Paramètres!$E$3=[1]Paramètres!$A$24,"Belfort","Franche-Comté")),IF(COUNTIF([1]Paramètres!$J:$J,E44)=1,IF([1]Paramètres!$E$3=[1]Paramètres!$A$25,"Franche-Comté","Haute-Saône"),IF(COUNTIF([1]Paramètres!$K:$K,E44)=1,IF([1]Paramètres!$E$3=[1]Paramètres!$A$25,"Franche-Comté","Jura"),IF(COUNTIF([1]Paramètres!$G:$G,E44)=1,IF([1]Paramètres!$E$3=[1]Paramètres!$A$23,"Besançon",IF([1]Paramètres!$E$3=[1]Paramètres!$A$24,"Doubs","Franche-Comté")),"*** INCONNU ***"))))))</f>
        <v>Doubs</v>
      </c>
      <c r="I44" s="31">
        <f>LOOKUP(YEAR(G44)-[1]Paramètres!$E$1,[1]Paramètres!$A$1:$A$20)</f>
        <v>-19</v>
      </c>
      <c r="J44" s="31" t="str">
        <f>LOOKUP(I44,[1]Paramètres!$A$1:$B$20)</f>
        <v>S</v>
      </c>
      <c r="K44" s="31">
        <f t="shared" si="7"/>
        <v>11</v>
      </c>
      <c r="L44" s="14" t="s">
        <v>226</v>
      </c>
      <c r="M44" s="32" t="s">
        <v>227</v>
      </c>
      <c r="N44" s="32" t="s">
        <v>151</v>
      </c>
      <c r="O44" s="32" t="s">
        <v>196</v>
      </c>
      <c r="P44" s="33" t="str">
        <f t="shared" si="0"/>
        <v>61D20E</v>
      </c>
      <c r="Q44" s="34">
        <f t="shared" si="8"/>
        <v>4000000000</v>
      </c>
      <c r="R44" s="34">
        <f t="shared" si="8"/>
        <v>8000000000</v>
      </c>
      <c r="S44" s="34">
        <f t="shared" si="8"/>
        <v>500000000000</v>
      </c>
      <c r="T44" s="34">
        <f t="shared" si="8"/>
        <v>100000000000</v>
      </c>
      <c r="U44" s="34">
        <f t="shared" si="2"/>
        <v>612000000000</v>
      </c>
      <c r="V44" s="35" t="str">
        <f t="shared" si="3"/>
        <v>61D</v>
      </c>
      <c r="W44" s="36">
        <f t="shared" si="4"/>
        <v>2000000000</v>
      </c>
      <c r="X44" s="35" t="str">
        <f t="shared" si="5"/>
        <v>61D20E</v>
      </c>
      <c r="Y44" s="36">
        <f t="shared" si="6"/>
        <v>0</v>
      </c>
      <c r="Z44" s="31" t="str">
        <f ca="1">LOOKUP(I44,[1]Paramètres!$A$1:$A$20,[1]Paramètres!$C$1:$C$21)</f>
        <v>+18</v>
      </c>
      <c r="AA44" s="14" t="s">
        <v>35</v>
      </c>
      <c r="AB44" s="37"/>
      <c r="AC44" s="38"/>
      <c r="AD44" s="38" t="str">
        <f>IF(ISNA(VLOOKUP(D44,'[1]Liste en forme Garçons'!$C:$C,1,FALSE)),"","*")</f>
        <v>*</v>
      </c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</row>
    <row r="45" spans="1:46" s="39" customFormat="1" x14ac:dyDescent="0.35">
      <c r="A45" s="19"/>
      <c r="B45" s="25" t="s">
        <v>187</v>
      </c>
      <c r="C45" s="25" t="s">
        <v>228</v>
      </c>
      <c r="D45" s="26" t="s">
        <v>229</v>
      </c>
      <c r="E45" s="27" t="s">
        <v>206</v>
      </c>
      <c r="F45" s="28">
        <v>1036</v>
      </c>
      <c r="G45" s="29">
        <v>28220</v>
      </c>
      <c r="H45" s="30" t="str">
        <f>IF(E45="","",IF(COUNTIF([1]Paramètres!$H:$H,E45)=1,IF([1]Paramètres!$E$3=[1]Paramètres!$A$23,"Belfort/Montbéliard",IF([1]Paramètres!$E$3=[1]Paramètres!$A$24,"Doubs","Franche-Comté")),IF(COUNTIF([1]Paramètres!$I:$I,E45)=1,IF([1]Paramètres!$E$3=[1]Paramètres!$A$23,"Belfort/Montbéliard",IF([1]Paramètres!$E$3=[1]Paramètres!$A$24,"Belfort","Franche-Comté")),IF(COUNTIF([1]Paramètres!$J:$J,E45)=1,IF([1]Paramètres!$E$3=[1]Paramètres!$A$25,"Franche-Comté","Haute-Saône"),IF(COUNTIF([1]Paramètres!$K:$K,E45)=1,IF([1]Paramètres!$E$3=[1]Paramètres!$A$25,"Franche-Comté","Jura"),IF(COUNTIF([1]Paramètres!$G:$G,E45)=1,IF([1]Paramètres!$E$3=[1]Paramètres!$A$23,"Besançon",IF([1]Paramètres!$E$3=[1]Paramètres!$A$24,"Doubs","Franche-Comté")),"*** INCONNU ***"))))))</f>
        <v>Doubs</v>
      </c>
      <c r="I45" s="31">
        <f>LOOKUP(YEAR(G45)-[1]Paramètres!$E$1,[1]Paramètres!$A$1:$A$20)</f>
        <v>-40</v>
      </c>
      <c r="J45" s="31" t="str">
        <f>LOOKUP(I45,[1]Paramètres!$A$1:$B$20)</f>
        <v>S</v>
      </c>
      <c r="K45" s="31">
        <f t="shared" si="7"/>
        <v>10</v>
      </c>
      <c r="L45" s="32" t="s">
        <v>46</v>
      </c>
      <c r="M45" s="32" t="s">
        <v>46</v>
      </c>
      <c r="N45" s="32" t="s">
        <v>181</v>
      </c>
      <c r="O45" s="32" t="s">
        <v>120</v>
      </c>
      <c r="P45" s="33" t="str">
        <f t="shared" si="0"/>
        <v>55D</v>
      </c>
      <c r="Q45" s="34">
        <f t="shared" si="8"/>
        <v>0</v>
      </c>
      <c r="R45" s="34">
        <f t="shared" si="8"/>
        <v>0</v>
      </c>
      <c r="S45" s="34">
        <f t="shared" si="8"/>
        <v>200000000000</v>
      </c>
      <c r="T45" s="34">
        <f t="shared" si="8"/>
        <v>350000000000</v>
      </c>
      <c r="U45" s="34">
        <f t="shared" si="2"/>
        <v>550000000000</v>
      </c>
      <c r="V45" s="35" t="str">
        <f t="shared" si="3"/>
        <v>55D</v>
      </c>
      <c r="W45" s="36">
        <f t="shared" si="4"/>
        <v>0</v>
      </c>
      <c r="X45" s="35" t="str">
        <f t="shared" si="5"/>
        <v>55D</v>
      </c>
      <c r="Y45" s="36">
        <f t="shared" si="6"/>
        <v>0</v>
      </c>
      <c r="Z45" s="31" t="str">
        <f ca="1">LOOKUP(I45,[1]Paramètres!$A$1:$A$20,[1]Paramètres!$C$1:$C$21)</f>
        <v>+18</v>
      </c>
      <c r="AA45" s="14" t="s">
        <v>35</v>
      </c>
      <c r="AB45" s="37"/>
      <c r="AD45" s="38" t="str">
        <f>IF(ISNA(VLOOKUP(D45,'[1]Liste en forme Garçons'!$C:$C,1,FALSE)),"","*")</f>
        <v>*</v>
      </c>
    </row>
    <row r="46" spans="1:46" s="66" customFormat="1" x14ac:dyDescent="0.35">
      <c r="A46" s="19"/>
      <c r="B46" s="25" t="s">
        <v>230</v>
      </c>
      <c r="C46" s="25" t="s">
        <v>231</v>
      </c>
      <c r="D46" s="26" t="s">
        <v>232</v>
      </c>
      <c r="E46" s="27" t="s">
        <v>45</v>
      </c>
      <c r="F46" s="28">
        <v>1111</v>
      </c>
      <c r="G46" s="29">
        <v>28232</v>
      </c>
      <c r="H46" s="30" t="str">
        <f>IF(E46="","",IF(COUNTIF([1]Paramètres!$H:$H,E46)=1,IF([1]Paramètres!$E$3=[1]Paramètres!$A$23,"Belfort/Montbéliard",IF([1]Paramètres!$E$3=[1]Paramètres!$A$24,"Doubs","Franche-Comté")),IF(COUNTIF([1]Paramètres!$I:$I,E46)=1,IF([1]Paramètres!$E$3=[1]Paramètres!$A$23,"Belfort/Montbéliard",IF([1]Paramètres!$E$3=[1]Paramètres!$A$24,"Belfort","Franche-Comté")),IF(COUNTIF([1]Paramètres!$J:$J,E46)=1,IF([1]Paramètres!$E$3=[1]Paramètres!$A$25,"Franche-Comté","Haute-Saône"),IF(COUNTIF([1]Paramètres!$K:$K,E46)=1,IF([1]Paramètres!$E$3=[1]Paramètres!$A$25,"Franche-Comté","Jura"),IF(COUNTIF([1]Paramètres!$G:$G,E46)=1,IF([1]Paramètres!$E$3=[1]Paramètres!$A$23,"Besançon",IF([1]Paramètres!$E$3=[1]Paramètres!$A$24,"Doubs","Franche-Comté")),"*** INCONNU ***"))))))</f>
        <v>Doubs</v>
      </c>
      <c r="I46" s="31">
        <f>LOOKUP(YEAR(G46)-[1]Paramètres!$E$1,[1]Paramètres!$A$1:$A$20)</f>
        <v>-40</v>
      </c>
      <c r="J46" s="31" t="str">
        <f>LOOKUP(I46,[1]Paramètres!$A$1:$B$20)</f>
        <v>S</v>
      </c>
      <c r="K46" s="31">
        <f t="shared" si="7"/>
        <v>11</v>
      </c>
      <c r="L46" s="32" t="s">
        <v>156</v>
      </c>
      <c r="M46" s="32" t="s">
        <v>164</v>
      </c>
      <c r="N46" s="32" t="s">
        <v>215</v>
      </c>
      <c r="O46" s="32">
        <v>0</v>
      </c>
      <c r="P46" s="33" t="str">
        <f t="shared" si="0"/>
        <v>50D</v>
      </c>
      <c r="Q46" s="34">
        <f t="shared" si="8"/>
        <v>50000000000</v>
      </c>
      <c r="R46" s="34">
        <f t="shared" si="8"/>
        <v>300000000000</v>
      </c>
      <c r="S46" s="34">
        <f t="shared" si="8"/>
        <v>150000000000</v>
      </c>
      <c r="T46" s="34">
        <f t="shared" si="8"/>
        <v>0</v>
      </c>
      <c r="U46" s="34">
        <f t="shared" si="2"/>
        <v>500000000000</v>
      </c>
      <c r="V46" s="35" t="str">
        <f t="shared" si="3"/>
        <v>50D</v>
      </c>
      <c r="W46" s="36">
        <f t="shared" si="4"/>
        <v>0</v>
      </c>
      <c r="X46" s="35" t="str">
        <f t="shared" si="5"/>
        <v>50D</v>
      </c>
      <c r="Y46" s="36">
        <f t="shared" si="6"/>
        <v>0</v>
      </c>
      <c r="Z46" s="31" t="str">
        <f ca="1">LOOKUP(I46,[1]Paramètres!$A$1:$A$20,[1]Paramètres!$C$1:$C$21)</f>
        <v>+18</v>
      </c>
      <c r="AA46" s="14" t="s">
        <v>35</v>
      </c>
      <c r="AB46" s="100" t="s">
        <v>703</v>
      </c>
      <c r="AC46" s="38"/>
      <c r="AD46" s="38" t="str">
        <f>IF(ISNA(VLOOKUP(D46,'[1]Liste en forme Garçons'!$C:$C,1,FALSE)),"","*")</f>
        <v>*</v>
      </c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1:46" s="39" customFormat="1" x14ac:dyDescent="0.35">
      <c r="A47" s="19"/>
      <c r="B47" s="25" t="s">
        <v>165</v>
      </c>
      <c r="C47" s="25" t="s">
        <v>233</v>
      </c>
      <c r="D47" s="26" t="s">
        <v>234</v>
      </c>
      <c r="E47" s="44" t="s">
        <v>202</v>
      </c>
      <c r="F47" s="28">
        <v>1124</v>
      </c>
      <c r="G47" s="29">
        <v>26093</v>
      </c>
      <c r="H47" s="30" t="str">
        <f>IF(E47="","",IF(COUNTIF([1]Paramètres!$H:$H,E47)=1,IF([1]Paramètres!$E$3=[1]Paramètres!$A$23,"Belfort/Montbéliard",IF([1]Paramètres!$E$3=[1]Paramètres!$A$24,"Doubs","Franche-Comté")),IF(COUNTIF([1]Paramètres!$I:$I,E47)=1,IF([1]Paramètres!$E$3=[1]Paramètres!$A$23,"Belfort/Montbéliard",IF([1]Paramètres!$E$3=[1]Paramètres!$A$24,"Belfort","Franche-Comté")),IF(COUNTIF([1]Paramètres!$J:$J,E47)=1,IF([1]Paramètres!$E$3=[1]Paramètres!$A$25,"Franche-Comté","Haute-Saône"),IF(COUNTIF([1]Paramètres!$K:$K,E47)=1,IF([1]Paramètres!$E$3=[1]Paramètres!$A$25,"Franche-Comté","Jura"),IF(COUNTIF([1]Paramètres!$G:$G,E47)=1,IF([1]Paramètres!$E$3=[1]Paramètres!$A$23,"Besançon",IF([1]Paramètres!$E$3=[1]Paramètres!$A$24,"Doubs","Franche-Comté")),"*** INCONNU ***"))))))</f>
        <v>Doubs</v>
      </c>
      <c r="I47" s="31">
        <f>LOOKUP(YEAR(G47)-[1]Paramètres!$E$1,[1]Paramètres!$A$1:$A$20)</f>
        <v>-50</v>
      </c>
      <c r="J47" s="31" t="str">
        <f>LOOKUP(I47,[1]Paramètres!$A$1:$B$20)</f>
        <v>V1</v>
      </c>
      <c r="K47" s="31">
        <f t="shared" si="7"/>
        <v>11</v>
      </c>
      <c r="L47" s="14" t="s">
        <v>181</v>
      </c>
      <c r="M47" s="32" t="s">
        <v>181</v>
      </c>
      <c r="N47" s="32" t="s">
        <v>235</v>
      </c>
      <c r="O47" s="14" t="s">
        <v>222</v>
      </c>
      <c r="P47" s="33" t="str">
        <f t="shared" si="0"/>
        <v>49D</v>
      </c>
      <c r="Q47" s="34">
        <f t="shared" si="8"/>
        <v>200000000000</v>
      </c>
      <c r="R47" s="34">
        <f t="shared" si="8"/>
        <v>200000000000</v>
      </c>
      <c r="S47" s="34">
        <f t="shared" si="8"/>
        <v>20000000000</v>
      </c>
      <c r="T47" s="34">
        <f t="shared" si="8"/>
        <v>70000000000</v>
      </c>
      <c r="U47" s="34">
        <f t="shared" si="2"/>
        <v>490000000000</v>
      </c>
      <c r="V47" s="35" t="str">
        <f t="shared" si="3"/>
        <v>49D</v>
      </c>
      <c r="W47" s="36">
        <f t="shared" si="4"/>
        <v>0</v>
      </c>
      <c r="X47" s="35" t="str">
        <f t="shared" si="5"/>
        <v>49D</v>
      </c>
      <c r="Y47" s="36">
        <f t="shared" si="6"/>
        <v>0</v>
      </c>
      <c r="Z47" s="31" t="str">
        <f ca="1">LOOKUP(I47,[1]Paramètres!$A$1:$A$20,[1]Paramètres!$C$1:$C$21)</f>
        <v>+18</v>
      </c>
      <c r="AA47" s="14" t="s">
        <v>35</v>
      </c>
      <c r="AB47" s="37"/>
      <c r="AC47" s="38"/>
      <c r="AD47" s="38" t="str">
        <f>IF(ISNA(VLOOKUP(D47,'[1]Liste en forme Garçons'!$C:$C,1,FALSE)),"","*")</f>
        <v>*</v>
      </c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</row>
    <row r="48" spans="1:46" s="39" customFormat="1" x14ac:dyDescent="0.35">
      <c r="A48" s="19"/>
      <c r="B48" s="25" t="s">
        <v>236</v>
      </c>
      <c r="C48" s="25" t="s">
        <v>237</v>
      </c>
      <c r="D48" s="26" t="s">
        <v>238</v>
      </c>
      <c r="E48" s="27" t="s">
        <v>45</v>
      </c>
      <c r="F48" s="28">
        <v>1023</v>
      </c>
      <c r="G48" s="29">
        <v>25184</v>
      </c>
      <c r="H48" s="30" t="str">
        <f>IF(E48="","",IF(COUNTIF([1]Paramètres!$H:$H,E48)=1,IF([1]Paramètres!$E$3=[1]Paramètres!$A$23,"Belfort/Montbéliard",IF([1]Paramètres!$E$3=[1]Paramètres!$A$24,"Doubs","Franche-Comté")),IF(COUNTIF([1]Paramètres!$I:$I,E48)=1,IF([1]Paramètres!$E$3=[1]Paramètres!$A$23,"Belfort/Montbéliard",IF([1]Paramètres!$E$3=[1]Paramètres!$A$24,"Belfort","Franche-Comté")),IF(COUNTIF([1]Paramètres!$J:$J,E48)=1,IF([1]Paramètres!$E$3=[1]Paramètres!$A$25,"Franche-Comté","Haute-Saône"),IF(COUNTIF([1]Paramètres!$K:$K,E48)=1,IF([1]Paramètres!$E$3=[1]Paramètres!$A$25,"Franche-Comté","Jura"),IF(COUNTIF([1]Paramètres!$G:$G,E48)=1,IF([1]Paramètres!$E$3=[1]Paramètres!$A$23,"Besançon",IF([1]Paramètres!$E$3=[1]Paramètres!$A$24,"Doubs","Franche-Comté")),"*** INCONNU ***"))))))</f>
        <v>Doubs</v>
      </c>
      <c r="I48" s="31">
        <f>LOOKUP(YEAR(G48)-[1]Paramètres!$E$1,[1]Paramètres!$A$1:$A$20)</f>
        <v>-50</v>
      </c>
      <c r="J48" s="31" t="str">
        <f>LOOKUP(I48,[1]Paramètres!$A$1:$B$20)</f>
        <v>V1</v>
      </c>
      <c r="K48" s="31">
        <f t="shared" si="7"/>
        <v>10</v>
      </c>
      <c r="L48" s="32" t="s">
        <v>181</v>
      </c>
      <c r="M48" s="32" t="s">
        <v>181</v>
      </c>
      <c r="N48" s="32" t="s">
        <v>222</v>
      </c>
      <c r="O48" s="32">
        <v>0</v>
      </c>
      <c r="P48" s="33" t="str">
        <f t="shared" si="0"/>
        <v>47D</v>
      </c>
      <c r="Q48" s="34">
        <f t="shared" si="8"/>
        <v>200000000000</v>
      </c>
      <c r="R48" s="34">
        <f t="shared" si="8"/>
        <v>200000000000</v>
      </c>
      <c r="S48" s="34">
        <f t="shared" si="8"/>
        <v>70000000000</v>
      </c>
      <c r="T48" s="34">
        <f t="shared" si="8"/>
        <v>0</v>
      </c>
      <c r="U48" s="34">
        <f t="shared" si="2"/>
        <v>470000000000</v>
      </c>
      <c r="V48" s="35" t="str">
        <f t="shared" si="3"/>
        <v>47D</v>
      </c>
      <c r="W48" s="36">
        <f t="shared" si="4"/>
        <v>0</v>
      </c>
      <c r="X48" s="35" t="str">
        <f t="shared" si="5"/>
        <v>47D</v>
      </c>
      <c r="Y48" s="36">
        <f t="shared" si="6"/>
        <v>0</v>
      </c>
      <c r="Z48" s="31" t="str">
        <f ca="1">LOOKUP(I48,[1]Paramètres!$A$1:$A$20,[1]Paramètres!$C$1:$C$21)</f>
        <v>+18</v>
      </c>
      <c r="AA48" s="14" t="s">
        <v>35</v>
      </c>
      <c r="AB48" s="100" t="s">
        <v>703</v>
      </c>
      <c r="AC48" s="38"/>
      <c r="AD48" s="38" t="str">
        <f>IF(ISNA(VLOOKUP(D48,'[1]Liste en forme Garçons'!$C:$C,1,FALSE)),"","*")</f>
        <v>*</v>
      </c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</row>
    <row r="49" spans="1:46" s="39" customFormat="1" x14ac:dyDescent="0.35">
      <c r="A49" s="19"/>
      <c r="B49" s="25" t="s">
        <v>42</v>
      </c>
      <c r="C49" s="25" t="s">
        <v>239</v>
      </c>
      <c r="D49" s="26" t="s">
        <v>240</v>
      </c>
      <c r="E49" s="44" t="s">
        <v>241</v>
      </c>
      <c r="F49" s="28">
        <v>875</v>
      </c>
      <c r="G49" s="29">
        <v>35697</v>
      </c>
      <c r="H49" s="30" t="str">
        <f>IF(E49="","",IF(COUNTIF([1]Paramètres!$H:$H,E49)=1,IF([1]Paramètres!$E$3=[1]Paramètres!$A$23,"Belfort/Montbéliard",IF([1]Paramètres!$E$3=[1]Paramètres!$A$24,"Doubs","Franche-Comté")),IF(COUNTIF([1]Paramètres!$I:$I,E49)=1,IF([1]Paramètres!$E$3=[1]Paramètres!$A$23,"Belfort/Montbéliard",IF([1]Paramètres!$E$3=[1]Paramètres!$A$24,"Belfort","Franche-Comté")),IF(COUNTIF([1]Paramètres!$J:$J,E49)=1,IF([1]Paramètres!$E$3=[1]Paramètres!$A$25,"Franche-Comté","Haute-Saône"),IF(COUNTIF([1]Paramètres!$K:$K,E49)=1,IF([1]Paramètres!$E$3=[1]Paramètres!$A$25,"Franche-Comté","Jura"),IF(COUNTIF([1]Paramètres!$G:$G,E49)=1,IF([1]Paramètres!$E$3=[1]Paramètres!$A$23,"Besançon",IF([1]Paramètres!$E$3=[1]Paramètres!$A$24,"Doubs","Franche-Comté")),"*** INCONNU ***"))))))</f>
        <v>Doubs</v>
      </c>
      <c r="I49" s="31">
        <f>LOOKUP(YEAR(G49)-[1]Paramètres!$E$1,[1]Paramètres!$A$1:$A$20)</f>
        <v>-20</v>
      </c>
      <c r="J49" s="31" t="str">
        <f>LOOKUP(I49,[1]Paramètres!$A$1:$B$20)</f>
        <v>S</v>
      </c>
      <c r="K49" s="31">
        <f t="shared" si="7"/>
        <v>8</v>
      </c>
      <c r="L49" s="14" t="s">
        <v>226</v>
      </c>
      <c r="M49" s="32" t="s">
        <v>215</v>
      </c>
      <c r="N49" s="32" t="s">
        <v>174</v>
      </c>
      <c r="O49" s="14" t="s">
        <v>157</v>
      </c>
      <c r="P49" s="33" t="str">
        <f t="shared" si="0"/>
        <v>44D40E</v>
      </c>
      <c r="Q49" s="34">
        <f t="shared" si="8"/>
        <v>4000000000</v>
      </c>
      <c r="R49" s="34">
        <f t="shared" si="8"/>
        <v>150000000000</v>
      </c>
      <c r="S49" s="34">
        <f t="shared" si="8"/>
        <v>40000000000</v>
      </c>
      <c r="T49" s="34">
        <f t="shared" si="8"/>
        <v>250000000000</v>
      </c>
      <c r="U49" s="34">
        <f t="shared" si="2"/>
        <v>444000000000</v>
      </c>
      <c r="V49" s="35" t="str">
        <f t="shared" si="3"/>
        <v>44D</v>
      </c>
      <c r="W49" s="36">
        <f t="shared" si="4"/>
        <v>4000000000</v>
      </c>
      <c r="X49" s="35" t="str">
        <f t="shared" si="5"/>
        <v>44D40E</v>
      </c>
      <c r="Y49" s="36">
        <f t="shared" si="6"/>
        <v>0</v>
      </c>
      <c r="Z49" s="31" t="str">
        <f ca="1">LOOKUP(I49,[1]Paramètres!$A$1:$A$20,[1]Paramètres!$C$1:$C$21)</f>
        <v>+18</v>
      </c>
      <c r="AA49" s="14" t="s">
        <v>35</v>
      </c>
      <c r="AB49" s="37"/>
      <c r="AC49" s="38"/>
      <c r="AD49" s="38" t="str">
        <f>IF(ISNA(VLOOKUP(D49,'[1]Liste en forme Garçons'!$C:$C,1,FALSE)),"","*")</f>
        <v>*</v>
      </c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</row>
    <row r="50" spans="1:46" s="39" customFormat="1" x14ac:dyDescent="0.35">
      <c r="A50" s="19"/>
      <c r="B50" s="25" t="s">
        <v>48</v>
      </c>
      <c r="C50" s="25" t="s">
        <v>242</v>
      </c>
      <c r="D50" s="26" t="s">
        <v>243</v>
      </c>
      <c r="E50" s="27" t="s">
        <v>244</v>
      </c>
      <c r="F50" s="28">
        <v>1175</v>
      </c>
      <c r="G50" s="29">
        <v>34304</v>
      </c>
      <c r="H50" s="30" t="str">
        <f>IF(E50="","",IF(COUNTIF([1]Paramètres!$H:$H,E50)=1,IF([1]Paramètres!$E$3=[1]Paramètres!$A$23,"Belfort/Montbéliard",IF([1]Paramètres!$E$3=[1]Paramètres!$A$24,"Doubs","Franche-Comté")),IF(COUNTIF([1]Paramètres!$I:$I,E50)=1,IF([1]Paramètres!$E$3=[1]Paramètres!$A$23,"Belfort/Montbéliard",IF([1]Paramètres!$E$3=[1]Paramètres!$A$24,"Belfort","Franche-Comté")),IF(COUNTIF([1]Paramètres!$J:$J,E50)=1,IF([1]Paramètres!$E$3=[1]Paramètres!$A$25,"Franche-Comté","Haute-Saône"),IF(COUNTIF([1]Paramètres!$K:$K,E50)=1,IF([1]Paramètres!$E$3=[1]Paramètres!$A$25,"Franche-Comté","Jura"),IF(COUNTIF([1]Paramètres!$G:$G,E50)=1,IF([1]Paramètres!$E$3=[1]Paramètres!$A$23,"Besançon",IF([1]Paramètres!$E$3=[1]Paramètres!$A$24,"Doubs","Franche-Comté")),"*** INCONNU ***"))))))</f>
        <v>Doubs</v>
      </c>
      <c r="I50" s="31">
        <f>LOOKUP(YEAR(G50)-[1]Paramètres!$E$1,[1]Paramètres!$A$1:$A$20)</f>
        <v>-40</v>
      </c>
      <c r="J50" s="31" t="str">
        <f>LOOKUP(I50,[1]Paramètres!$A$1:$B$20)</f>
        <v>S</v>
      </c>
      <c r="K50" s="31">
        <f t="shared" si="7"/>
        <v>11</v>
      </c>
      <c r="L50" s="32" t="s">
        <v>245</v>
      </c>
      <c r="M50" s="32" t="s">
        <v>226</v>
      </c>
      <c r="N50" s="32" t="s">
        <v>227</v>
      </c>
      <c r="O50" s="32" t="s">
        <v>169</v>
      </c>
      <c r="P50" s="33" t="str">
        <f t="shared" si="0"/>
        <v>41D50E</v>
      </c>
      <c r="Q50" s="34">
        <f t="shared" si="8"/>
        <v>3000000000</v>
      </c>
      <c r="R50" s="34">
        <f t="shared" si="8"/>
        <v>4000000000</v>
      </c>
      <c r="S50" s="34">
        <f t="shared" si="8"/>
        <v>8000000000</v>
      </c>
      <c r="T50" s="34">
        <f t="shared" si="8"/>
        <v>400000000000</v>
      </c>
      <c r="U50" s="34">
        <f t="shared" si="2"/>
        <v>415000000000</v>
      </c>
      <c r="V50" s="35" t="str">
        <f t="shared" si="3"/>
        <v>41D</v>
      </c>
      <c r="W50" s="36">
        <f t="shared" si="4"/>
        <v>5000000000</v>
      </c>
      <c r="X50" s="35" t="str">
        <f t="shared" si="5"/>
        <v>41D50E</v>
      </c>
      <c r="Y50" s="36">
        <f t="shared" si="6"/>
        <v>0</v>
      </c>
      <c r="Z50" s="31" t="str">
        <f ca="1">LOOKUP(I50,[1]Paramètres!$A$1:$A$20,[1]Paramètres!$C$1:$C$21)</f>
        <v>+18</v>
      </c>
      <c r="AA50" s="14" t="s">
        <v>35</v>
      </c>
      <c r="AB50" s="37"/>
      <c r="AC50" s="38"/>
      <c r="AD50" s="38" t="str">
        <f>IF(ISNA(VLOOKUP(D50,'[1]Liste en forme Garçons'!$C:$C,1,FALSE)),"","*")</f>
        <v>*</v>
      </c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</row>
    <row r="51" spans="1:46" s="39" customFormat="1" x14ac:dyDescent="0.35">
      <c r="A51" s="99"/>
      <c r="B51" s="25" t="s">
        <v>246</v>
      </c>
      <c r="C51" s="25" t="s">
        <v>247</v>
      </c>
      <c r="D51" s="26" t="s">
        <v>248</v>
      </c>
      <c r="E51" s="27" t="s">
        <v>93</v>
      </c>
      <c r="F51" s="28">
        <v>1388</v>
      </c>
      <c r="G51" s="29">
        <v>33908</v>
      </c>
      <c r="H51" s="30" t="str">
        <f>IF(E51="","",IF(COUNTIF([1]Paramètres!$H:$H,E51)=1,IF([1]Paramètres!$E$3=[1]Paramètres!$A$23,"Belfort/Montbéliard",IF([1]Paramètres!$E$3=[1]Paramètres!$A$24,"Doubs","Franche-Comté")),IF(COUNTIF([1]Paramètres!$I:$I,E51)=1,IF([1]Paramètres!$E$3=[1]Paramètres!$A$23,"Belfort/Montbéliard",IF([1]Paramètres!$E$3=[1]Paramètres!$A$24,"Belfort","Franche-Comté")),IF(COUNTIF([1]Paramètres!$J:$J,E51)=1,IF([1]Paramètres!$E$3=[1]Paramètres!$A$25,"Franche-Comté","Haute-Saône"),IF(COUNTIF([1]Paramètres!$K:$K,E51)=1,IF([1]Paramètres!$E$3=[1]Paramètres!$A$25,"Franche-Comté","Jura"),IF(COUNTIF([1]Paramètres!$G:$G,E51)=1,IF([1]Paramètres!$E$3=[1]Paramètres!$A$23,"Besançon",IF([1]Paramètres!$E$3=[1]Paramètres!$A$24,"Doubs","Franche-Comté")),"*** INCONNU ***"))))))</f>
        <v>Doubs</v>
      </c>
      <c r="I51" s="31">
        <f>LOOKUP(YEAR(G51)-[1]Paramètres!$E$1,[1]Paramètres!$A$1:$A$20)</f>
        <v>-40</v>
      </c>
      <c r="J51" s="31" t="str">
        <f>LOOKUP(I51,[1]Paramètres!$A$1:$B$20)</f>
        <v>S</v>
      </c>
      <c r="K51" s="31">
        <f t="shared" si="7"/>
        <v>13</v>
      </c>
      <c r="L51" s="14" t="s">
        <v>169</v>
      </c>
      <c r="M51" s="14">
        <v>0</v>
      </c>
      <c r="N51" s="14">
        <v>0</v>
      </c>
      <c r="O51" s="14"/>
      <c r="P51" s="33" t="str">
        <f t="shared" si="0"/>
        <v>40D</v>
      </c>
      <c r="Q51" s="34">
        <f t="shared" si="8"/>
        <v>400000000000</v>
      </c>
      <c r="R51" s="34">
        <f t="shared" si="8"/>
        <v>0</v>
      </c>
      <c r="S51" s="34">
        <f t="shared" si="8"/>
        <v>0</v>
      </c>
      <c r="T51" s="34">
        <f t="shared" si="8"/>
        <v>0</v>
      </c>
      <c r="U51" s="34">
        <f t="shared" si="2"/>
        <v>400000000000</v>
      </c>
      <c r="V51" s="35" t="str">
        <f t="shared" si="3"/>
        <v>40D</v>
      </c>
      <c r="W51" s="36">
        <f t="shared" si="4"/>
        <v>0</v>
      </c>
      <c r="X51" s="35" t="str">
        <f t="shared" si="5"/>
        <v>40D</v>
      </c>
      <c r="Y51" s="36">
        <f t="shared" si="6"/>
        <v>0</v>
      </c>
      <c r="Z51" s="31" t="str">
        <f ca="1">LOOKUP(I51,[1]Paramètres!$A$1:$A$20,[1]Paramètres!$C$1:$C$21)</f>
        <v>+18</v>
      </c>
      <c r="AA51" s="14" t="s">
        <v>35</v>
      </c>
      <c r="AB51" s="37" t="s">
        <v>701</v>
      </c>
      <c r="AC51" s="38"/>
      <c r="AD51" s="38" t="str">
        <f>IF(ISNA(VLOOKUP(D51,'[1]Liste en forme Garçons'!$C:$C,1,FALSE)),"","*")</f>
        <v>*</v>
      </c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</row>
    <row r="52" spans="1:46" s="3" customFormat="1" x14ac:dyDescent="0.35">
      <c r="A52" s="19"/>
      <c r="B52" s="25" t="s">
        <v>210</v>
      </c>
      <c r="C52" s="25" t="s">
        <v>249</v>
      </c>
      <c r="D52" s="26" t="s">
        <v>250</v>
      </c>
      <c r="E52" s="27" t="s">
        <v>251</v>
      </c>
      <c r="F52" s="28">
        <v>1243</v>
      </c>
      <c r="G52" s="29">
        <v>25384</v>
      </c>
      <c r="H52" s="30" t="str">
        <f>IF(E52="","",IF(COUNTIF([1]Paramètres!$H:$H,E52)=1,IF([1]Paramètres!$E$3=[1]Paramètres!$A$23,"Belfort/Montbéliard",IF([1]Paramètres!$E$3=[1]Paramètres!$A$24,"Doubs","Franche-Comté")),IF(COUNTIF([1]Paramètres!$I:$I,E52)=1,IF([1]Paramètres!$E$3=[1]Paramètres!$A$23,"Belfort/Montbéliard",IF([1]Paramètres!$E$3=[1]Paramètres!$A$24,"Belfort","Franche-Comté")),IF(COUNTIF([1]Paramètres!$J:$J,E52)=1,IF([1]Paramètres!$E$3=[1]Paramètres!$A$25,"Franche-Comté","Haute-Saône"),IF(COUNTIF([1]Paramètres!$K:$K,E52)=1,IF([1]Paramètres!$E$3=[1]Paramètres!$A$25,"Franche-Comté","Jura"),IF(COUNTIF([1]Paramètres!$G:$G,E52)=1,IF([1]Paramètres!$E$3=[1]Paramètres!$A$23,"Besançon",IF([1]Paramètres!$E$3=[1]Paramètres!$A$24,"Doubs","Franche-Comté")),"*** INCONNU ***"))))))</f>
        <v>Doubs</v>
      </c>
      <c r="I52" s="31">
        <f>LOOKUP(YEAR(G52)-[1]Paramètres!$E$1,[1]Paramètres!$A$1:$A$20)</f>
        <v>-50</v>
      </c>
      <c r="J52" s="31" t="str">
        <f>LOOKUP(I52,[1]Paramètres!$A$1:$B$20)</f>
        <v>V1</v>
      </c>
      <c r="K52" s="31">
        <f t="shared" si="7"/>
        <v>12</v>
      </c>
      <c r="L52" s="32">
        <v>0</v>
      </c>
      <c r="M52" s="32" t="s">
        <v>120</v>
      </c>
      <c r="N52" s="32">
        <v>0</v>
      </c>
      <c r="O52" s="32">
        <v>0</v>
      </c>
      <c r="P52" s="33" t="str">
        <f t="shared" si="0"/>
        <v>35D</v>
      </c>
      <c r="Q52" s="34">
        <f t="shared" si="8"/>
        <v>0</v>
      </c>
      <c r="R52" s="34">
        <f t="shared" si="8"/>
        <v>350000000000</v>
      </c>
      <c r="S52" s="34">
        <f t="shared" si="8"/>
        <v>0</v>
      </c>
      <c r="T52" s="34">
        <f t="shared" si="8"/>
        <v>0</v>
      </c>
      <c r="U52" s="34">
        <f t="shared" si="2"/>
        <v>350000000000</v>
      </c>
      <c r="V52" s="35" t="str">
        <f t="shared" si="3"/>
        <v>35D</v>
      </c>
      <c r="W52" s="36">
        <f t="shared" si="4"/>
        <v>0</v>
      </c>
      <c r="X52" s="35" t="str">
        <f t="shared" si="5"/>
        <v>35D</v>
      </c>
      <c r="Y52" s="36">
        <f t="shared" si="6"/>
        <v>0</v>
      </c>
      <c r="Z52" s="31" t="str">
        <f ca="1">LOOKUP(I52,[1]Paramètres!$A$1:$A$20,[1]Paramètres!$C$1:$C$21)</f>
        <v>+18</v>
      </c>
      <c r="AA52" s="14" t="s">
        <v>35</v>
      </c>
      <c r="AB52" s="37" t="s">
        <v>706</v>
      </c>
      <c r="AC52" s="39"/>
      <c r="AD52" s="38" t="str">
        <f>IF(ISNA(VLOOKUP(D52,'[1]Liste en forme Garçons'!$C:$C,1,FALSE)),"","*")</f>
        <v>*</v>
      </c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</row>
    <row r="53" spans="1:46" s="39" customFormat="1" x14ac:dyDescent="0.35">
      <c r="A53" s="19"/>
      <c r="B53" s="25" t="s">
        <v>246</v>
      </c>
      <c r="C53" s="25" t="s">
        <v>91</v>
      </c>
      <c r="D53" s="26" t="s">
        <v>252</v>
      </c>
      <c r="E53" s="27" t="s">
        <v>155</v>
      </c>
      <c r="F53" s="28">
        <v>1013</v>
      </c>
      <c r="G53" s="29">
        <v>35040</v>
      </c>
      <c r="H53" s="30" t="str">
        <f>IF(E53="","",IF(COUNTIF([1]Paramètres!$H:$H,E53)=1,IF([1]Paramètres!$E$3=[1]Paramètres!$A$23,"Belfort/Montbéliard",IF([1]Paramètres!$E$3=[1]Paramètres!$A$24,"Doubs","Franche-Comté")),IF(COUNTIF([1]Paramètres!$I:$I,E53)=1,IF([1]Paramètres!$E$3=[1]Paramètres!$A$23,"Belfort/Montbéliard",IF([1]Paramètres!$E$3=[1]Paramètres!$A$24,"Belfort","Franche-Comté")),IF(COUNTIF([1]Paramètres!$J:$J,E53)=1,IF([1]Paramètres!$E$3=[1]Paramètres!$A$25,"Franche-Comté","Haute-Saône"),IF(COUNTIF([1]Paramètres!$K:$K,E53)=1,IF([1]Paramètres!$E$3=[1]Paramètres!$A$25,"Franche-Comté","Jura"),IF(COUNTIF([1]Paramètres!$G:$G,E53)=1,IF([1]Paramètres!$E$3=[1]Paramètres!$A$23,"Besançon",IF([1]Paramètres!$E$3=[1]Paramètres!$A$24,"Doubs","Franche-Comté")),"*** INCONNU ***"))))))</f>
        <v>Doubs</v>
      </c>
      <c r="I53" s="31">
        <f>LOOKUP(YEAR(G53)-[1]Paramètres!$E$1,[1]Paramètres!$A$1:$A$20)</f>
        <v>-40</v>
      </c>
      <c r="J53" s="31" t="str">
        <f>LOOKUP(I53,[1]Paramètres!$A$1:$B$20)</f>
        <v>S</v>
      </c>
      <c r="K53" s="31">
        <f t="shared" si="7"/>
        <v>10</v>
      </c>
      <c r="L53" s="32" t="s">
        <v>46</v>
      </c>
      <c r="M53" s="32" t="s">
        <v>253</v>
      </c>
      <c r="N53" s="32" t="s">
        <v>186</v>
      </c>
      <c r="O53" s="32" t="s">
        <v>157</v>
      </c>
      <c r="P53" s="33" t="str">
        <f t="shared" si="0"/>
        <v>25D85E</v>
      </c>
      <c r="Q53" s="34">
        <f t="shared" si="8"/>
        <v>0</v>
      </c>
      <c r="R53" s="34">
        <f t="shared" si="8"/>
        <v>2000000000</v>
      </c>
      <c r="S53" s="34">
        <f t="shared" si="8"/>
        <v>6500000000</v>
      </c>
      <c r="T53" s="34">
        <f t="shared" si="8"/>
        <v>250000000000</v>
      </c>
      <c r="U53" s="34">
        <f t="shared" si="2"/>
        <v>258500000000</v>
      </c>
      <c r="V53" s="35" t="str">
        <f t="shared" si="3"/>
        <v>25D</v>
      </c>
      <c r="W53" s="36">
        <f t="shared" si="4"/>
        <v>8500000000</v>
      </c>
      <c r="X53" s="35" t="str">
        <f t="shared" si="5"/>
        <v>25D85E</v>
      </c>
      <c r="Y53" s="36">
        <f t="shared" si="6"/>
        <v>0</v>
      </c>
      <c r="Z53" s="31" t="str">
        <f ca="1">LOOKUP(I53,[1]Paramètres!$A$1:$A$20,[1]Paramètres!$C$1:$C$21)</f>
        <v>+18</v>
      </c>
      <c r="AA53" s="14" t="s">
        <v>35</v>
      </c>
      <c r="AB53" s="37"/>
      <c r="AC53" s="38"/>
      <c r="AD53" s="38" t="str">
        <f>IF(ISNA(VLOOKUP(D53,'[1]Liste en forme Garçons'!$C:$C,1,FALSE)),"","*")</f>
        <v>*</v>
      </c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</row>
    <row r="54" spans="1:46" s="39" customFormat="1" x14ac:dyDescent="0.35">
      <c r="A54" s="19"/>
      <c r="B54" s="25" t="s">
        <v>254</v>
      </c>
      <c r="C54" s="25" t="s">
        <v>255</v>
      </c>
      <c r="D54" s="26" t="s">
        <v>256</v>
      </c>
      <c r="E54" s="44" t="s">
        <v>67</v>
      </c>
      <c r="F54" s="28">
        <v>960</v>
      </c>
      <c r="G54" s="29">
        <v>32413</v>
      </c>
      <c r="H54" s="30" t="str">
        <f>IF(E54="","",IF(COUNTIF([1]Paramètres!$H:$H,E54)=1,IF([1]Paramètres!$E$3=[1]Paramètres!$A$23,"Belfort/Montbéliard",IF([1]Paramètres!$E$3=[1]Paramètres!$A$24,"Doubs","Franche-Comté")),IF(COUNTIF([1]Paramètres!$I:$I,E54)=1,IF([1]Paramètres!$E$3=[1]Paramètres!$A$23,"Belfort/Montbéliard",IF([1]Paramètres!$E$3=[1]Paramètres!$A$24,"Belfort","Franche-Comté")),IF(COUNTIF([1]Paramètres!$J:$J,E54)=1,IF([1]Paramètres!$E$3=[1]Paramètres!$A$25,"Franche-Comté","Haute-Saône"),IF(COUNTIF([1]Paramètres!$K:$K,E54)=1,IF([1]Paramètres!$E$3=[1]Paramètres!$A$25,"Franche-Comté","Jura"),IF(COUNTIF([1]Paramètres!$G:$G,E54)=1,IF([1]Paramètres!$E$3=[1]Paramètres!$A$23,"Besançon",IF([1]Paramètres!$E$3=[1]Paramètres!$A$24,"Doubs","Franche-Comté")),"*** INCONNU ***"))))))</f>
        <v>Doubs</v>
      </c>
      <c r="I54" s="31">
        <f>LOOKUP(YEAR(G54)-[1]Paramètres!$E$1,[1]Paramètres!$A$1:$A$20)</f>
        <v>-40</v>
      </c>
      <c r="J54" s="31" t="str">
        <f>LOOKUP(I54,[1]Paramètres!$A$1:$B$20)</f>
        <v>S</v>
      </c>
      <c r="K54" s="31">
        <f t="shared" si="7"/>
        <v>9</v>
      </c>
      <c r="L54" s="14" t="s">
        <v>174</v>
      </c>
      <c r="M54" s="32" t="s">
        <v>196</v>
      </c>
      <c r="N54" s="32" t="s">
        <v>222</v>
      </c>
      <c r="O54" s="32">
        <v>0</v>
      </c>
      <c r="P54" s="33" t="str">
        <f t="shared" si="0"/>
        <v>21D</v>
      </c>
      <c r="Q54" s="34">
        <f t="shared" si="8"/>
        <v>40000000000</v>
      </c>
      <c r="R54" s="34">
        <f t="shared" si="8"/>
        <v>100000000000</v>
      </c>
      <c r="S54" s="34">
        <f t="shared" si="8"/>
        <v>70000000000</v>
      </c>
      <c r="T54" s="34">
        <f t="shared" si="8"/>
        <v>0</v>
      </c>
      <c r="U54" s="34">
        <f t="shared" si="2"/>
        <v>210000000000</v>
      </c>
      <c r="V54" s="35" t="str">
        <f t="shared" si="3"/>
        <v>21D</v>
      </c>
      <c r="W54" s="36">
        <f t="shared" si="4"/>
        <v>0</v>
      </c>
      <c r="X54" s="35" t="str">
        <f t="shared" si="5"/>
        <v>21D</v>
      </c>
      <c r="Y54" s="36">
        <f t="shared" si="6"/>
        <v>0</v>
      </c>
      <c r="Z54" s="31" t="str">
        <f ca="1">LOOKUP(I54,[1]Paramètres!$A$1:$A$20,[1]Paramètres!$C$1:$C$21)</f>
        <v>+18</v>
      </c>
      <c r="AA54" s="14" t="s">
        <v>35</v>
      </c>
      <c r="AB54" s="37" t="s">
        <v>706</v>
      </c>
      <c r="AC54" s="3"/>
      <c r="AD54" s="38" t="str">
        <f>IF(ISNA(VLOOKUP(D54,'[1]Liste en forme Garçons'!$C:$C,1,FALSE)),"","*")</f>
        <v>*</v>
      </c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s="39" customFormat="1" x14ac:dyDescent="0.35">
      <c r="A55" s="19"/>
      <c r="B55" s="25" t="s">
        <v>257</v>
      </c>
      <c r="C55" s="25" t="s">
        <v>258</v>
      </c>
      <c r="D55" s="26" t="s">
        <v>259</v>
      </c>
      <c r="E55" s="27" t="s">
        <v>209</v>
      </c>
      <c r="F55" s="28">
        <v>956</v>
      </c>
      <c r="G55" s="29">
        <v>29041</v>
      </c>
      <c r="H55" s="30" t="str">
        <f>IF(E55="","",IF(COUNTIF([1]Paramètres!$H:$H,E55)=1,IF([1]Paramètres!$E$3=[1]Paramètres!$A$23,"Belfort/Montbéliard",IF([1]Paramètres!$E$3=[1]Paramètres!$A$24,"Doubs","Franche-Comté")),IF(COUNTIF([1]Paramètres!$I:$I,E55)=1,IF([1]Paramètres!$E$3=[1]Paramètres!$A$23,"Belfort/Montbéliard",IF([1]Paramètres!$E$3=[1]Paramètres!$A$24,"Belfort","Franche-Comté")),IF(COUNTIF([1]Paramètres!$J:$J,E55)=1,IF([1]Paramètres!$E$3=[1]Paramètres!$A$25,"Franche-Comté","Haute-Saône"),IF(COUNTIF([1]Paramètres!$K:$K,E55)=1,IF([1]Paramètres!$E$3=[1]Paramètres!$A$25,"Franche-Comté","Jura"),IF(COUNTIF([1]Paramètres!$G:$G,E55)=1,IF([1]Paramètres!$E$3=[1]Paramètres!$A$23,"Besançon",IF([1]Paramètres!$E$3=[1]Paramètres!$A$24,"Doubs","Franche-Comté")),"*** INCONNU ***"))))))</f>
        <v>Doubs</v>
      </c>
      <c r="I55" s="31">
        <f>LOOKUP(YEAR(G55)-[1]Paramètres!$E$1,[1]Paramètres!$A$1:$A$20)</f>
        <v>-40</v>
      </c>
      <c r="J55" s="31" t="str">
        <f>LOOKUP(I55,[1]Paramètres!$A$1:$B$20)</f>
        <v>S</v>
      </c>
      <c r="K55" s="31">
        <f t="shared" si="7"/>
        <v>9</v>
      </c>
      <c r="L55" s="14" t="s">
        <v>222</v>
      </c>
      <c r="M55" s="14" t="s">
        <v>156</v>
      </c>
      <c r="N55" s="14" t="s">
        <v>174</v>
      </c>
      <c r="O55" s="14" t="s">
        <v>156</v>
      </c>
      <c r="P55" s="33" t="str">
        <f t="shared" si="0"/>
        <v>21D</v>
      </c>
      <c r="Q55" s="34">
        <f t="shared" si="8"/>
        <v>70000000000</v>
      </c>
      <c r="R55" s="34">
        <f t="shared" si="8"/>
        <v>50000000000</v>
      </c>
      <c r="S55" s="34">
        <f t="shared" si="8"/>
        <v>40000000000</v>
      </c>
      <c r="T55" s="34">
        <f t="shared" si="8"/>
        <v>50000000000</v>
      </c>
      <c r="U55" s="34">
        <f t="shared" si="2"/>
        <v>210000000000</v>
      </c>
      <c r="V55" s="35" t="str">
        <f t="shared" si="3"/>
        <v>21D</v>
      </c>
      <c r="W55" s="36">
        <f t="shared" si="4"/>
        <v>0</v>
      </c>
      <c r="X55" s="35" t="str">
        <f t="shared" si="5"/>
        <v>21D</v>
      </c>
      <c r="Y55" s="36">
        <f t="shared" si="6"/>
        <v>0</v>
      </c>
      <c r="Z55" s="31" t="str">
        <f ca="1">LOOKUP(I55,[1]Paramètres!$A$1:$A$20,[1]Paramètres!$C$1:$C$21)</f>
        <v>+18</v>
      </c>
      <c r="AA55" s="14" t="s">
        <v>35</v>
      </c>
      <c r="AB55" s="37"/>
      <c r="AC55" s="38"/>
      <c r="AD55" s="38" t="str">
        <f>IF(ISNA(VLOOKUP(D55,'[1]Liste en forme Garçons'!$C:$C,1,FALSE)),"","*")</f>
        <v>*</v>
      </c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</row>
    <row r="56" spans="1:46" s="39" customFormat="1" x14ac:dyDescent="0.35">
      <c r="A56" s="19"/>
      <c r="B56" s="25" t="s">
        <v>260</v>
      </c>
      <c r="C56" s="25" t="s">
        <v>261</v>
      </c>
      <c r="D56" s="26" t="s">
        <v>262</v>
      </c>
      <c r="E56" s="44" t="s">
        <v>108</v>
      </c>
      <c r="F56" s="28">
        <v>1197</v>
      </c>
      <c r="G56" s="29">
        <v>30861</v>
      </c>
      <c r="H56" s="30" t="str">
        <f>IF(E56="","",IF(COUNTIF([1]Paramètres!$H:$H,E56)=1,IF([1]Paramètres!$E$3=[1]Paramètres!$A$23,"Belfort/Montbéliard",IF([1]Paramètres!$E$3=[1]Paramètres!$A$24,"Doubs","Franche-Comté")),IF(COUNTIF([1]Paramètres!$I:$I,E56)=1,IF([1]Paramètres!$E$3=[1]Paramètres!$A$23,"Belfort/Montbéliard",IF([1]Paramètres!$E$3=[1]Paramètres!$A$24,"Belfort","Franche-Comté")),IF(COUNTIF([1]Paramètres!$J:$J,E56)=1,IF([1]Paramètres!$E$3=[1]Paramètres!$A$25,"Franche-Comté","Haute-Saône"),IF(COUNTIF([1]Paramètres!$K:$K,E56)=1,IF([1]Paramètres!$E$3=[1]Paramètres!$A$25,"Franche-Comté","Jura"),IF(COUNTIF([1]Paramètres!$G:$G,E56)=1,IF([1]Paramètres!$E$3=[1]Paramètres!$A$23,"Besançon",IF([1]Paramètres!$E$3=[1]Paramètres!$A$24,"Doubs","Franche-Comté")),"*** INCONNU ***"))))))</f>
        <v>Doubs</v>
      </c>
      <c r="I56" s="31">
        <f>LOOKUP(YEAR(G56)-[1]Paramètres!$E$1,[1]Paramètres!$A$1:$A$20)</f>
        <v>-40</v>
      </c>
      <c r="J56" s="31" t="str">
        <f>LOOKUP(I56,[1]Paramètres!$A$1:$B$20)</f>
        <v>S</v>
      </c>
      <c r="K56" s="31">
        <f t="shared" si="7"/>
        <v>11</v>
      </c>
      <c r="L56" s="14" t="s">
        <v>46</v>
      </c>
      <c r="M56" s="32" t="s">
        <v>46</v>
      </c>
      <c r="N56" s="32" t="s">
        <v>215</v>
      </c>
      <c r="O56" s="32" t="s">
        <v>235</v>
      </c>
      <c r="P56" s="33" t="str">
        <f t="shared" si="0"/>
        <v>17D</v>
      </c>
      <c r="Q56" s="34">
        <f t="shared" si="8"/>
        <v>0</v>
      </c>
      <c r="R56" s="34">
        <f t="shared" si="8"/>
        <v>0</v>
      </c>
      <c r="S56" s="34">
        <f t="shared" si="8"/>
        <v>150000000000</v>
      </c>
      <c r="T56" s="34">
        <f t="shared" si="8"/>
        <v>20000000000</v>
      </c>
      <c r="U56" s="34">
        <f t="shared" si="2"/>
        <v>170000000000</v>
      </c>
      <c r="V56" s="35" t="str">
        <f t="shared" si="3"/>
        <v>17D</v>
      </c>
      <c r="W56" s="36">
        <f t="shared" si="4"/>
        <v>0</v>
      </c>
      <c r="X56" s="35" t="str">
        <f t="shared" si="5"/>
        <v>17D</v>
      </c>
      <c r="Y56" s="36">
        <f t="shared" si="6"/>
        <v>0</v>
      </c>
      <c r="Z56" s="31" t="str">
        <f ca="1">LOOKUP(I56,[1]Paramètres!$A$1:$A$20,[1]Paramètres!$C$1:$C$21)</f>
        <v>+18</v>
      </c>
      <c r="AA56" s="14" t="s">
        <v>35</v>
      </c>
      <c r="AB56" s="37"/>
      <c r="AC56" s="38"/>
      <c r="AD56" s="38" t="str">
        <f>IF(ISNA(VLOOKUP(D56,'[1]Liste en forme Garçons'!$C:$C,1,FALSE)),"","*")</f>
        <v>*</v>
      </c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</row>
    <row r="57" spans="1:46" s="39" customFormat="1" x14ac:dyDescent="0.35">
      <c r="A57" s="19"/>
      <c r="B57" s="25" t="s">
        <v>99</v>
      </c>
      <c r="C57" s="25" t="s">
        <v>263</v>
      </c>
      <c r="D57" s="26" t="s">
        <v>264</v>
      </c>
      <c r="E57" s="44" t="s">
        <v>202</v>
      </c>
      <c r="F57" s="28">
        <v>1039</v>
      </c>
      <c r="G57" s="29">
        <v>31900</v>
      </c>
      <c r="H57" s="30" t="str">
        <f>IF(E57="","",IF(COUNTIF([1]Paramètres!$H:$H,E57)=1,IF([1]Paramètres!$E$3=[1]Paramètres!$A$23,"Belfort/Montbéliard",IF([1]Paramètres!$E$3=[1]Paramètres!$A$24,"Doubs","Franche-Comté")),IF(COUNTIF([1]Paramètres!$I:$I,E57)=1,IF([1]Paramètres!$E$3=[1]Paramètres!$A$23,"Belfort/Montbéliard",IF([1]Paramètres!$E$3=[1]Paramètres!$A$24,"Belfort","Franche-Comté")),IF(COUNTIF([1]Paramètres!$J:$J,E57)=1,IF([1]Paramètres!$E$3=[1]Paramètres!$A$25,"Franche-Comté","Haute-Saône"),IF(COUNTIF([1]Paramètres!$K:$K,E57)=1,IF([1]Paramètres!$E$3=[1]Paramètres!$A$25,"Franche-Comté","Jura"),IF(COUNTIF([1]Paramètres!$G:$G,E57)=1,IF([1]Paramètres!$E$3=[1]Paramètres!$A$23,"Besançon",IF([1]Paramètres!$E$3=[1]Paramètres!$A$24,"Doubs","Franche-Comté")),"*** INCONNU ***"))))))</f>
        <v>Doubs</v>
      </c>
      <c r="I57" s="31">
        <f>LOOKUP(YEAR(G57)-[1]Paramètres!$E$1,[1]Paramètres!$A$1:$A$20)</f>
        <v>-40</v>
      </c>
      <c r="J57" s="31" t="str">
        <f>LOOKUP(I57,[1]Paramètres!$A$1:$B$20)</f>
        <v>S</v>
      </c>
      <c r="K57" s="31">
        <f t="shared" si="7"/>
        <v>10</v>
      </c>
      <c r="L57" s="14" t="s">
        <v>265</v>
      </c>
      <c r="M57" s="32" t="s">
        <v>266</v>
      </c>
      <c r="N57" s="32" t="s">
        <v>267</v>
      </c>
      <c r="O57" s="32" t="s">
        <v>215</v>
      </c>
      <c r="P57" s="33" t="str">
        <f t="shared" si="0"/>
        <v>15D72E</v>
      </c>
      <c r="Q57" s="34">
        <f t="shared" si="8"/>
        <v>1500000000</v>
      </c>
      <c r="R57" s="34">
        <f t="shared" si="8"/>
        <v>700000000</v>
      </c>
      <c r="S57" s="34">
        <f t="shared" si="8"/>
        <v>5000000000</v>
      </c>
      <c r="T57" s="34">
        <f t="shared" si="8"/>
        <v>150000000000</v>
      </c>
      <c r="U57" s="34">
        <f t="shared" si="2"/>
        <v>157200000000</v>
      </c>
      <c r="V57" s="35" t="str">
        <f t="shared" si="3"/>
        <v>15D</v>
      </c>
      <c r="W57" s="36">
        <f t="shared" si="4"/>
        <v>7200000000</v>
      </c>
      <c r="X57" s="35" t="str">
        <f t="shared" si="5"/>
        <v>15D72E</v>
      </c>
      <c r="Y57" s="36">
        <f t="shared" si="6"/>
        <v>0</v>
      </c>
      <c r="Z57" s="31" t="str">
        <f ca="1">LOOKUP(I57,[1]Paramètres!$A$1:$A$20,[1]Paramètres!$C$1:$C$21)</f>
        <v>+18</v>
      </c>
      <c r="AA57" s="14" t="s">
        <v>35</v>
      </c>
      <c r="AB57" s="37"/>
      <c r="AC57" s="38"/>
      <c r="AD57" s="38" t="str">
        <f>IF(ISNA(VLOOKUP(D57,'[1]Liste en forme Garçons'!$C:$C,1,FALSE)),"","*")</f>
        <v>*</v>
      </c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</row>
    <row r="58" spans="1:46" s="39" customFormat="1" x14ac:dyDescent="0.35">
      <c r="A58" s="19"/>
      <c r="B58" s="25" t="s">
        <v>268</v>
      </c>
      <c r="C58" s="25" t="s">
        <v>269</v>
      </c>
      <c r="D58" s="26" t="s">
        <v>270</v>
      </c>
      <c r="E58" s="27" t="s">
        <v>102</v>
      </c>
      <c r="F58" s="28">
        <v>1096</v>
      </c>
      <c r="G58" s="29">
        <v>34233</v>
      </c>
      <c r="H58" s="30" t="str">
        <f>IF(E58="","",IF(COUNTIF([1]Paramètres!$H:$H,E58)=1,IF([1]Paramètres!$E$3=[1]Paramètres!$A$23,"Belfort/Montbéliard",IF([1]Paramètres!$E$3=[1]Paramètres!$A$24,"Doubs","Franche-Comté")),IF(COUNTIF([1]Paramètres!$I:$I,E58)=1,IF([1]Paramètres!$E$3=[1]Paramètres!$A$23,"Belfort/Montbéliard",IF([1]Paramètres!$E$3=[1]Paramètres!$A$24,"Belfort","Franche-Comté")),IF(COUNTIF([1]Paramètres!$J:$J,E58)=1,IF([1]Paramètres!$E$3=[1]Paramètres!$A$25,"Franche-Comté","Haute-Saône"),IF(COUNTIF([1]Paramètres!$K:$K,E58)=1,IF([1]Paramètres!$E$3=[1]Paramètres!$A$25,"Franche-Comté","Jura"),IF(COUNTIF([1]Paramètres!$G:$G,E58)=1,IF([1]Paramètres!$E$3=[1]Paramètres!$A$23,"Besançon",IF([1]Paramètres!$E$3=[1]Paramètres!$A$24,"Doubs","Franche-Comté")),"*** INCONNU ***"))))))</f>
        <v>Doubs</v>
      </c>
      <c r="I58" s="31">
        <f>LOOKUP(YEAR(G58)-[1]Paramètres!$E$1,[1]Paramètres!$A$1:$A$20)</f>
        <v>-40</v>
      </c>
      <c r="J58" s="31" t="str">
        <f>LOOKUP(I58,[1]Paramètres!$A$1:$B$20)</f>
        <v>S</v>
      </c>
      <c r="K58" s="31">
        <f t="shared" si="7"/>
        <v>10</v>
      </c>
      <c r="L58" s="14" t="s">
        <v>196</v>
      </c>
      <c r="M58" s="14">
        <v>0</v>
      </c>
      <c r="N58" s="14">
        <v>0</v>
      </c>
      <c r="O58" s="14" t="s">
        <v>192</v>
      </c>
      <c r="P58" s="33" t="str">
        <f t="shared" si="0"/>
        <v>11D</v>
      </c>
      <c r="Q58" s="34">
        <f t="shared" si="8"/>
        <v>100000000000</v>
      </c>
      <c r="R58" s="34">
        <f t="shared" si="8"/>
        <v>0</v>
      </c>
      <c r="S58" s="34">
        <f t="shared" si="8"/>
        <v>0</v>
      </c>
      <c r="T58" s="34">
        <f t="shared" si="8"/>
        <v>10000000000</v>
      </c>
      <c r="U58" s="34">
        <f t="shared" si="2"/>
        <v>110000000000</v>
      </c>
      <c r="V58" s="35" t="str">
        <f t="shared" si="3"/>
        <v>11D</v>
      </c>
      <c r="W58" s="36">
        <f t="shared" si="4"/>
        <v>0</v>
      </c>
      <c r="X58" s="35" t="str">
        <f t="shared" si="5"/>
        <v>11D</v>
      </c>
      <c r="Y58" s="36">
        <f t="shared" si="6"/>
        <v>0</v>
      </c>
      <c r="Z58" s="31" t="str">
        <f ca="1">LOOKUP(I58,[1]Paramètres!$A$1:$A$20,[1]Paramètres!$C$1:$C$21)</f>
        <v>+18</v>
      </c>
      <c r="AA58" s="14" t="s">
        <v>35</v>
      </c>
      <c r="AB58" s="37" t="s">
        <v>707</v>
      </c>
      <c r="AC58" s="38"/>
      <c r="AD58" s="38" t="str">
        <f>IF(ISNA(VLOOKUP(D58,'[1]Liste en forme Garçons'!$C:$C,1,FALSE)),"","*")</f>
        <v>*</v>
      </c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</row>
    <row r="59" spans="1:46" s="39" customFormat="1" x14ac:dyDescent="0.35">
      <c r="A59" s="19"/>
      <c r="B59" s="25" t="s">
        <v>271</v>
      </c>
      <c r="C59" s="25" t="s">
        <v>272</v>
      </c>
      <c r="D59" s="26" t="s">
        <v>273</v>
      </c>
      <c r="E59" s="44" t="s">
        <v>274</v>
      </c>
      <c r="F59" s="28">
        <v>976</v>
      </c>
      <c r="G59" s="29">
        <v>29876</v>
      </c>
      <c r="H59" s="30" t="str">
        <f>IF(E59="","",IF(COUNTIF([1]Paramètres!$H:$H,E59)=1,IF([1]Paramètres!$E$3=[1]Paramètres!$A$23,"Belfort/Montbéliard",IF([1]Paramètres!$E$3=[1]Paramètres!$A$24,"Doubs","Franche-Comté")),IF(COUNTIF([1]Paramètres!$I:$I,E59)=1,IF([1]Paramètres!$E$3=[1]Paramètres!$A$23,"Belfort/Montbéliard",IF([1]Paramètres!$E$3=[1]Paramètres!$A$24,"Belfort","Franche-Comté")),IF(COUNTIF([1]Paramètres!$J:$J,E59)=1,IF([1]Paramètres!$E$3=[1]Paramètres!$A$25,"Franche-Comté","Haute-Saône"),IF(COUNTIF([1]Paramètres!$K:$K,E59)=1,IF([1]Paramètres!$E$3=[1]Paramètres!$A$25,"Franche-Comté","Jura"),IF(COUNTIF([1]Paramètres!$G:$G,E59)=1,IF([1]Paramètres!$E$3=[1]Paramètres!$A$23,"Besançon",IF([1]Paramètres!$E$3=[1]Paramètres!$A$24,"Doubs","Franche-Comté")),"*** INCONNU ***"))))))</f>
        <v>Doubs</v>
      </c>
      <c r="I59" s="31">
        <f>LOOKUP(YEAR(G59)-[1]Paramètres!$E$1,[1]Paramètres!$A$1:$A$20)</f>
        <v>-40</v>
      </c>
      <c r="J59" s="31" t="str">
        <f>LOOKUP(I59,[1]Paramètres!$A$1:$B$20)</f>
        <v>S</v>
      </c>
      <c r="K59" s="31">
        <f t="shared" si="7"/>
        <v>9</v>
      </c>
      <c r="L59" s="14">
        <v>0</v>
      </c>
      <c r="M59" s="32" t="s">
        <v>192</v>
      </c>
      <c r="N59" s="32" t="s">
        <v>196</v>
      </c>
      <c r="O59" s="14">
        <v>0</v>
      </c>
      <c r="P59" s="33" t="str">
        <f t="shared" si="0"/>
        <v>11D</v>
      </c>
      <c r="Q59" s="34">
        <f t="shared" si="8"/>
        <v>0</v>
      </c>
      <c r="R59" s="34">
        <f t="shared" si="8"/>
        <v>10000000000</v>
      </c>
      <c r="S59" s="34">
        <f t="shared" si="8"/>
        <v>100000000000</v>
      </c>
      <c r="T59" s="34">
        <f t="shared" si="8"/>
        <v>0</v>
      </c>
      <c r="U59" s="34">
        <f t="shared" si="2"/>
        <v>110000000000</v>
      </c>
      <c r="V59" s="35" t="str">
        <f t="shared" si="3"/>
        <v>11D</v>
      </c>
      <c r="W59" s="36">
        <f t="shared" si="4"/>
        <v>0</v>
      </c>
      <c r="X59" s="35" t="str">
        <f t="shared" si="5"/>
        <v>11D</v>
      </c>
      <c r="Y59" s="36">
        <f t="shared" si="6"/>
        <v>0</v>
      </c>
      <c r="Z59" s="31" t="str">
        <f ca="1">LOOKUP(I59,[1]Paramètres!$A$1:$A$20,[1]Paramètres!$C$1:$C$21)</f>
        <v>+18</v>
      </c>
      <c r="AA59" s="14" t="s">
        <v>35</v>
      </c>
      <c r="AB59" s="37" t="s">
        <v>706</v>
      </c>
      <c r="AC59" s="38"/>
      <c r="AD59" s="38" t="str">
        <f>IF(ISNA(VLOOKUP(D59,'[1]Liste en forme Garçons'!$C:$C,1,FALSE)),"","*")</f>
        <v>*</v>
      </c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</row>
    <row r="60" spans="1:46" s="39" customFormat="1" x14ac:dyDescent="0.35">
      <c r="A60" s="19"/>
      <c r="B60" s="25" t="s">
        <v>275</v>
      </c>
      <c r="C60" s="25" t="s">
        <v>276</v>
      </c>
      <c r="D60" s="26" t="s">
        <v>277</v>
      </c>
      <c r="E60" s="27" t="s">
        <v>97</v>
      </c>
      <c r="F60" s="28">
        <v>844</v>
      </c>
      <c r="G60" s="29">
        <v>30443</v>
      </c>
      <c r="H60" s="30" t="str">
        <f>IF(E60="","",IF(COUNTIF([1]Paramètres!$H:$H,E60)=1,IF([1]Paramètres!$E$3=[1]Paramètres!$A$23,"Belfort/Montbéliard",IF([1]Paramètres!$E$3=[1]Paramètres!$A$24,"Doubs","Franche-Comté")),IF(COUNTIF([1]Paramètres!$I:$I,E60)=1,IF([1]Paramètres!$E$3=[1]Paramètres!$A$23,"Belfort/Montbéliard",IF([1]Paramètres!$E$3=[1]Paramètres!$A$24,"Belfort","Franche-Comté")),IF(COUNTIF([1]Paramètres!$J:$J,E60)=1,IF([1]Paramètres!$E$3=[1]Paramètres!$A$25,"Franche-Comté","Haute-Saône"),IF(COUNTIF([1]Paramètres!$K:$K,E60)=1,IF([1]Paramètres!$E$3=[1]Paramètres!$A$25,"Franche-Comté","Jura"),IF(COUNTIF([1]Paramètres!$G:$G,E60)=1,IF([1]Paramètres!$E$3=[1]Paramètres!$A$23,"Besançon",IF([1]Paramètres!$E$3=[1]Paramètres!$A$24,"Doubs","Franche-Comté")),"*** INCONNU ***"))))))</f>
        <v>Doubs</v>
      </c>
      <c r="I60" s="31">
        <f>LOOKUP(YEAR(G60)-[1]Paramètres!$E$1,[1]Paramètres!$A$1:$A$20)</f>
        <v>-40</v>
      </c>
      <c r="J60" s="31" t="str">
        <f>LOOKUP(I60,[1]Paramètres!$A$1:$B$20)</f>
        <v>S</v>
      </c>
      <c r="K60" s="31">
        <f t="shared" si="7"/>
        <v>8</v>
      </c>
      <c r="L60" s="32" t="s">
        <v>186</v>
      </c>
      <c r="M60" s="32" t="s">
        <v>222</v>
      </c>
      <c r="N60" s="14" t="s">
        <v>186</v>
      </c>
      <c r="O60" s="14" t="s">
        <v>267</v>
      </c>
      <c r="P60" s="33" t="str">
        <f t="shared" si="0"/>
        <v>8D80E</v>
      </c>
      <c r="Q60" s="34">
        <f t="shared" si="8"/>
        <v>6500000000</v>
      </c>
      <c r="R60" s="34">
        <f t="shared" si="8"/>
        <v>70000000000</v>
      </c>
      <c r="S60" s="34">
        <f t="shared" si="8"/>
        <v>6500000000</v>
      </c>
      <c r="T60" s="34">
        <f t="shared" si="8"/>
        <v>5000000000</v>
      </c>
      <c r="U60" s="34">
        <f t="shared" si="2"/>
        <v>88000000000</v>
      </c>
      <c r="V60" s="35" t="str">
        <f t="shared" si="3"/>
        <v>8D</v>
      </c>
      <c r="W60" s="36">
        <f t="shared" si="4"/>
        <v>8000000000</v>
      </c>
      <c r="X60" s="35" t="str">
        <f t="shared" si="5"/>
        <v>8D80E</v>
      </c>
      <c r="Y60" s="36">
        <f t="shared" si="6"/>
        <v>0</v>
      </c>
      <c r="Z60" s="31" t="str">
        <f ca="1">LOOKUP(I60,[1]Paramètres!$A$1:$A$20,[1]Paramètres!$C$1:$C$21)</f>
        <v>+18</v>
      </c>
      <c r="AA60" s="14" t="s">
        <v>35</v>
      </c>
      <c r="AB60" s="37"/>
      <c r="AC60" s="38"/>
      <c r="AD60" s="38" t="str">
        <f>IF(ISNA(VLOOKUP(D60,'[1]Liste en forme Garçons'!$C:$C,1,FALSE)),"","*")</f>
        <v>*</v>
      </c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</row>
    <row r="61" spans="1:46" s="39" customFormat="1" x14ac:dyDescent="0.35">
      <c r="A61" s="19"/>
      <c r="B61" s="25" t="s">
        <v>278</v>
      </c>
      <c r="C61" s="25" t="s">
        <v>279</v>
      </c>
      <c r="D61" s="26" t="s">
        <v>280</v>
      </c>
      <c r="E61" s="27" t="s">
        <v>195</v>
      </c>
      <c r="F61" s="28">
        <v>718</v>
      </c>
      <c r="G61" s="29">
        <v>23541</v>
      </c>
      <c r="H61" s="30" t="str">
        <f>IF(E61="","",IF(COUNTIF([1]Paramètres!$H:$H,E61)=1,IF([1]Paramètres!$E$3=[1]Paramètres!$A$23,"Belfort/Montbéliard",IF([1]Paramètres!$E$3=[1]Paramètres!$A$24,"Doubs","Franche-Comté")),IF(COUNTIF([1]Paramètres!$I:$I,E61)=1,IF([1]Paramètres!$E$3=[1]Paramètres!$A$23,"Belfort/Montbéliard",IF([1]Paramètres!$E$3=[1]Paramètres!$A$24,"Belfort","Franche-Comté")),IF(COUNTIF([1]Paramètres!$J:$J,E61)=1,IF([1]Paramètres!$E$3=[1]Paramètres!$A$25,"Franche-Comté","Haute-Saône"),IF(COUNTIF([1]Paramètres!$K:$K,E61)=1,IF([1]Paramètres!$E$3=[1]Paramètres!$A$25,"Franche-Comté","Jura"),IF(COUNTIF([1]Paramètres!$G:$G,E61)=1,IF([1]Paramètres!$E$3=[1]Paramètres!$A$23,"Besançon",IF([1]Paramètres!$E$3=[1]Paramètres!$A$24,"Doubs","Franche-Comté")),"*** INCONNU ***"))))))</f>
        <v>Doubs</v>
      </c>
      <c r="I61" s="31">
        <f>LOOKUP(YEAR(G61)-[1]Paramètres!$E$1,[1]Paramètres!$A$1:$A$20)</f>
        <v>-60</v>
      </c>
      <c r="J61" s="31" t="str">
        <f>LOOKUP(I61,[1]Paramètres!$A$1:$B$20)</f>
        <v>V2</v>
      </c>
      <c r="K61" s="31">
        <f t="shared" si="7"/>
        <v>7</v>
      </c>
      <c r="L61" s="32" t="s">
        <v>227</v>
      </c>
      <c r="M61" s="32" t="s">
        <v>174</v>
      </c>
      <c r="N61" s="32" t="s">
        <v>281</v>
      </c>
      <c r="O61" s="32">
        <v>0</v>
      </c>
      <c r="P61" s="33" t="str">
        <f t="shared" si="0"/>
        <v>5D15E</v>
      </c>
      <c r="Q61" s="34">
        <f t="shared" si="8"/>
        <v>8000000000</v>
      </c>
      <c r="R61" s="34">
        <f t="shared" si="8"/>
        <v>40000000000</v>
      </c>
      <c r="S61" s="34">
        <f t="shared" si="8"/>
        <v>3500000000</v>
      </c>
      <c r="T61" s="34">
        <f t="shared" si="8"/>
        <v>0</v>
      </c>
      <c r="U61" s="34">
        <f t="shared" si="2"/>
        <v>51500000000</v>
      </c>
      <c r="V61" s="35" t="str">
        <f t="shared" si="3"/>
        <v>5D</v>
      </c>
      <c r="W61" s="36">
        <f t="shared" si="4"/>
        <v>1500000000</v>
      </c>
      <c r="X61" s="35" t="str">
        <f t="shared" si="5"/>
        <v>5D15E</v>
      </c>
      <c r="Y61" s="36">
        <f t="shared" si="6"/>
        <v>0</v>
      </c>
      <c r="Z61" s="31" t="str">
        <f ca="1">LOOKUP(I61,[1]Paramètres!$A$1:$A$20,[1]Paramètres!$C$1:$C$21)</f>
        <v>+18</v>
      </c>
      <c r="AA61" s="14" t="s">
        <v>35</v>
      </c>
      <c r="AB61" s="37" t="s">
        <v>708</v>
      </c>
      <c r="AC61" s="38"/>
      <c r="AD61" s="38" t="str">
        <f>IF(ISNA(VLOOKUP(D61,'[1]Liste en forme Garçons'!$C:$C,1,FALSE)),"","*")</f>
        <v>*</v>
      </c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</row>
    <row r="62" spans="1:46" s="39" customFormat="1" x14ac:dyDescent="0.35">
      <c r="A62" s="19"/>
      <c r="B62" s="25" t="s">
        <v>282</v>
      </c>
      <c r="C62" s="25" t="s">
        <v>283</v>
      </c>
      <c r="D62" s="26" t="s">
        <v>284</v>
      </c>
      <c r="E62" s="27" t="s">
        <v>241</v>
      </c>
      <c r="F62" s="28">
        <v>1045</v>
      </c>
      <c r="G62" s="29">
        <v>33261</v>
      </c>
      <c r="H62" s="30" t="str">
        <f>IF(E62="","",IF(COUNTIF([1]Paramètres!$H:$H,E62)=1,IF([1]Paramètres!$E$3=[1]Paramètres!$A$23,"Belfort/Montbéliard",IF([1]Paramètres!$E$3=[1]Paramètres!$A$24,"Doubs","Franche-Comté")),IF(COUNTIF([1]Paramètres!$I:$I,E62)=1,IF([1]Paramètres!$E$3=[1]Paramètres!$A$23,"Belfort/Montbéliard",IF([1]Paramètres!$E$3=[1]Paramètres!$A$24,"Belfort","Franche-Comté")),IF(COUNTIF([1]Paramètres!$J:$J,E62)=1,IF([1]Paramètres!$E$3=[1]Paramètres!$A$25,"Franche-Comté","Haute-Saône"),IF(COUNTIF([1]Paramètres!$K:$K,E62)=1,IF([1]Paramètres!$E$3=[1]Paramètres!$A$25,"Franche-Comté","Jura"),IF(COUNTIF([1]Paramètres!$G:$G,E62)=1,IF([1]Paramètres!$E$3=[1]Paramètres!$A$23,"Besançon",IF([1]Paramètres!$E$3=[1]Paramètres!$A$24,"Doubs","Franche-Comté")),"*** INCONNU ***"))))))</f>
        <v>Doubs</v>
      </c>
      <c r="I62" s="31">
        <f>LOOKUP(YEAR(G62)-[1]Paramètres!$E$1,[1]Paramètres!$A$1:$A$20)</f>
        <v>-40</v>
      </c>
      <c r="J62" s="31" t="str">
        <f>LOOKUP(I62,[1]Paramètres!$A$1:$B$20)</f>
        <v>S</v>
      </c>
      <c r="K62" s="31">
        <f t="shared" si="7"/>
        <v>10</v>
      </c>
      <c r="L62" s="14" t="s">
        <v>174</v>
      </c>
      <c r="M62" s="14">
        <v>0</v>
      </c>
      <c r="N62" s="14">
        <v>0</v>
      </c>
      <c r="O62" s="14">
        <v>0</v>
      </c>
      <c r="P62" s="33" t="str">
        <f t="shared" si="0"/>
        <v>4D</v>
      </c>
      <c r="Q62" s="34">
        <f t="shared" si="8"/>
        <v>40000000000</v>
      </c>
      <c r="R62" s="34">
        <f t="shared" si="8"/>
        <v>0</v>
      </c>
      <c r="S62" s="34">
        <f t="shared" si="8"/>
        <v>0</v>
      </c>
      <c r="T62" s="34">
        <f t="shared" si="8"/>
        <v>0</v>
      </c>
      <c r="U62" s="34">
        <f t="shared" si="2"/>
        <v>40000000000</v>
      </c>
      <c r="V62" s="35" t="str">
        <f t="shared" si="3"/>
        <v>4D</v>
      </c>
      <c r="W62" s="36">
        <f t="shared" si="4"/>
        <v>0</v>
      </c>
      <c r="X62" s="35" t="str">
        <f t="shared" si="5"/>
        <v>4D</v>
      </c>
      <c r="Y62" s="36">
        <f t="shared" si="6"/>
        <v>0</v>
      </c>
      <c r="Z62" s="31" t="str">
        <f ca="1">LOOKUP(I62,[1]Paramètres!$A$1:$A$20,[1]Paramètres!$C$1:$C$21)</f>
        <v>+18</v>
      </c>
      <c r="AA62" s="14" t="s">
        <v>35</v>
      </c>
      <c r="AB62" s="37" t="s">
        <v>706</v>
      </c>
      <c r="AC62" s="38"/>
      <c r="AD62" s="38" t="str">
        <f>IF(ISNA(VLOOKUP(D62,'[1]Liste en forme Garçons'!$C:$C,1,FALSE)),"","*")</f>
        <v>*</v>
      </c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</row>
    <row r="63" spans="1:46" s="39" customFormat="1" x14ac:dyDescent="0.35">
      <c r="A63" s="19"/>
      <c r="B63" s="25" t="s">
        <v>285</v>
      </c>
      <c r="C63" s="25" t="s">
        <v>286</v>
      </c>
      <c r="D63" s="26" t="s">
        <v>287</v>
      </c>
      <c r="E63" s="44" t="s">
        <v>225</v>
      </c>
      <c r="F63" s="28">
        <v>932</v>
      </c>
      <c r="G63" s="29">
        <v>22513</v>
      </c>
      <c r="H63" s="30" t="str">
        <f>IF(E63="","",IF(COUNTIF([1]Paramètres!$H:$H,E63)=1,IF([1]Paramètres!$E$3=[1]Paramètres!$A$23,"Belfort/Montbéliard",IF([1]Paramètres!$E$3=[1]Paramètres!$A$24,"Doubs","Franche-Comté")),IF(COUNTIF([1]Paramètres!$I:$I,E63)=1,IF([1]Paramètres!$E$3=[1]Paramètres!$A$23,"Belfort/Montbéliard",IF([1]Paramètres!$E$3=[1]Paramètres!$A$24,"Belfort","Franche-Comté")),IF(COUNTIF([1]Paramètres!$J:$J,E63)=1,IF([1]Paramètres!$E$3=[1]Paramètres!$A$25,"Franche-Comté","Haute-Saône"),IF(COUNTIF([1]Paramètres!$K:$K,E63)=1,IF([1]Paramètres!$E$3=[1]Paramètres!$A$25,"Franche-Comté","Jura"),IF(COUNTIF([1]Paramètres!$G:$G,E63)=1,IF([1]Paramètres!$E$3=[1]Paramètres!$A$23,"Besançon",IF([1]Paramètres!$E$3=[1]Paramètres!$A$24,"Doubs","Franche-Comté")),"*** INCONNU ***"))))))</f>
        <v>Doubs</v>
      </c>
      <c r="I63" s="31">
        <f>LOOKUP(YEAR(G63)-[1]Paramètres!$E$1,[1]Paramètres!$A$1:$A$20)</f>
        <v>-60</v>
      </c>
      <c r="J63" s="31" t="str">
        <f>LOOKUP(I63,[1]Paramètres!$A$1:$B$20)</f>
        <v>V2</v>
      </c>
      <c r="K63" s="31">
        <f t="shared" si="7"/>
        <v>9</v>
      </c>
      <c r="L63" s="14" t="s">
        <v>147</v>
      </c>
      <c r="M63" s="32">
        <v>0</v>
      </c>
      <c r="N63" s="32" t="s">
        <v>288</v>
      </c>
      <c r="O63" s="14" t="s">
        <v>267</v>
      </c>
      <c r="P63" s="33" t="str">
        <f t="shared" si="0"/>
        <v>3D50E80F</v>
      </c>
      <c r="Q63" s="34">
        <f t="shared" si="8"/>
        <v>30000000000</v>
      </c>
      <c r="R63" s="34">
        <f t="shared" si="8"/>
        <v>0</v>
      </c>
      <c r="S63" s="34">
        <f t="shared" si="8"/>
        <v>80000000</v>
      </c>
      <c r="T63" s="34">
        <f t="shared" si="8"/>
        <v>5000000000</v>
      </c>
      <c r="U63" s="34">
        <f t="shared" si="2"/>
        <v>35080000000</v>
      </c>
      <c r="V63" s="35" t="str">
        <f t="shared" si="3"/>
        <v>3D</v>
      </c>
      <c r="W63" s="36">
        <f t="shared" si="4"/>
        <v>5080000000</v>
      </c>
      <c r="X63" s="35" t="str">
        <f t="shared" si="5"/>
        <v>3D50E</v>
      </c>
      <c r="Y63" s="36">
        <f t="shared" si="6"/>
        <v>80000000</v>
      </c>
      <c r="Z63" s="31" t="str">
        <f ca="1">LOOKUP(I63,[1]Paramètres!$A$1:$A$20,[1]Paramètres!$C$1:$C$21)</f>
        <v>+18</v>
      </c>
      <c r="AA63" s="14" t="s">
        <v>35</v>
      </c>
      <c r="AB63" s="37"/>
      <c r="AC63" s="38"/>
      <c r="AD63" s="38" t="str">
        <f>IF(ISNA(VLOOKUP(D63,'[1]Liste en forme Garçons'!$C:$C,1,FALSE)),"","*")</f>
        <v>*</v>
      </c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</row>
    <row r="64" spans="1:46" s="39" customFormat="1" x14ac:dyDescent="0.35">
      <c r="A64" s="19"/>
      <c r="B64" s="25" t="s">
        <v>289</v>
      </c>
      <c r="C64" s="25" t="s">
        <v>290</v>
      </c>
      <c r="D64" s="26" t="s">
        <v>291</v>
      </c>
      <c r="E64" s="44" t="s">
        <v>202</v>
      </c>
      <c r="F64" s="28">
        <v>973</v>
      </c>
      <c r="G64" s="29">
        <v>32035</v>
      </c>
      <c r="H64" s="30" t="str">
        <f>IF(E64="","",IF(COUNTIF([1]Paramètres!$H:$H,E64)=1,IF([1]Paramètres!$E$3=[1]Paramètres!$A$23,"Belfort/Montbéliard",IF([1]Paramètres!$E$3=[1]Paramètres!$A$24,"Doubs","Franche-Comté")),IF(COUNTIF([1]Paramètres!$I:$I,E64)=1,IF([1]Paramètres!$E$3=[1]Paramètres!$A$23,"Belfort/Montbéliard",IF([1]Paramètres!$E$3=[1]Paramètres!$A$24,"Belfort","Franche-Comté")),IF(COUNTIF([1]Paramètres!$J:$J,E64)=1,IF([1]Paramètres!$E$3=[1]Paramètres!$A$25,"Franche-Comté","Haute-Saône"),IF(COUNTIF([1]Paramètres!$K:$K,E64)=1,IF([1]Paramètres!$E$3=[1]Paramètres!$A$25,"Franche-Comté","Jura"),IF(COUNTIF([1]Paramètres!$G:$G,E64)=1,IF([1]Paramètres!$E$3=[1]Paramètres!$A$23,"Besançon",IF([1]Paramètres!$E$3=[1]Paramètres!$A$24,"Doubs","Franche-Comté")),"*** INCONNU ***"))))))</f>
        <v>Doubs</v>
      </c>
      <c r="I64" s="31">
        <f>LOOKUP(YEAR(G64)-[1]Paramètres!$E$1,[1]Paramètres!$A$1:$A$20)</f>
        <v>-40</v>
      </c>
      <c r="J64" s="31" t="str">
        <f>LOOKUP(I64,[1]Paramètres!$A$1:$B$20)</f>
        <v>S</v>
      </c>
      <c r="K64" s="31">
        <f t="shared" si="7"/>
        <v>9</v>
      </c>
      <c r="L64" s="14" t="s">
        <v>235</v>
      </c>
      <c r="M64" s="32" t="s">
        <v>292</v>
      </c>
      <c r="N64" s="32" t="s">
        <v>293</v>
      </c>
      <c r="O64" s="14" t="s">
        <v>266</v>
      </c>
      <c r="P64" s="33" t="str">
        <f t="shared" si="0"/>
        <v>2D37E</v>
      </c>
      <c r="Q64" s="34">
        <f t="shared" si="8"/>
        <v>20000000000</v>
      </c>
      <c r="R64" s="34">
        <f t="shared" si="8"/>
        <v>2500000000</v>
      </c>
      <c r="S64" s="34">
        <f t="shared" si="8"/>
        <v>500000000</v>
      </c>
      <c r="T64" s="34">
        <f t="shared" si="8"/>
        <v>700000000</v>
      </c>
      <c r="U64" s="34">
        <f t="shared" si="2"/>
        <v>23700000000</v>
      </c>
      <c r="V64" s="35" t="str">
        <f t="shared" si="3"/>
        <v>2D</v>
      </c>
      <c r="W64" s="36">
        <f t="shared" si="4"/>
        <v>3700000000</v>
      </c>
      <c r="X64" s="35" t="str">
        <f t="shared" si="5"/>
        <v>2D37E</v>
      </c>
      <c r="Y64" s="36">
        <f t="shared" si="6"/>
        <v>0</v>
      </c>
      <c r="Z64" s="31" t="str">
        <f ca="1">LOOKUP(I64,[1]Paramètres!$A$1:$A$20,[1]Paramètres!$C$1:$C$21)</f>
        <v>+18</v>
      </c>
      <c r="AA64" s="14" t="s">
        <v>35</v>
      </c>
      <c r="AB64" s="37"/>
      <c r="AC64" s="38"/>
      <c r="AD64" s="38" t="str">
        <f>IF(ISNA(VLOOKUP(D64,'[1]Liste en forme Garçons'!$C:$C,1,FALSE)),"","*")</f>
        <v>*</v>
      </c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</row>
    <row r="65" spans="1:46" s="39" customFormat="1" x14ac:dyDescent="0.35">
      <c r="A65" s="19"/>
      <c r="B65" s="25" t="s">
        <v>52</v>
      </c>
      <c r="C65" s="25" t="s">
        <v>294</v>
      </c>
      <c r="D65" s="26" t="s">
        <v>295</v>
      </c>
      <c r="E65" s="27" t="s">
        <v>124</v>
      </c>
      <c r="F65" s="28">
        <v>1099</v>
      </c>
      <c r="G65" s="29">
        <v>35835</v>
      </c>
      <c r="H65" s="30" t="str">
        <f>IF(E65="","",IF(COUNTIF([1]Paramètres!$H:$H,E65)=1,IF([1]Paramètres!$E$3=[1]Paramètres!$A$23,"Belfort/Montbéliard",IF([1]Paramètres!$E$3=[1]Paramètres!$A$24,"Doubs","Franche-Comté")),IF(COUNTIF([1]Paramètres!$I:$I,E65)=1,IF([1]Paramètres!$E$3=[1]Paramètres!$A$23,"Belfort/Montbéliard",IF([1]Paramètres!$E$3=[1]Paramètres!$A$24,"Belfort","Franche-Comté")),IF(COUNTIF([1]Paramètres!$J:$J,E65)=1,IF([1]Paramètres!$E$3=[1]Paramètres!$A$25,"Franche-Comté","Haute-Saône"),IF(COUNTIF([1]Paramètres!$K:$K,E65)=1,IF([1]Paramètres!$E$3=[1]Paramètres!$A$25,"Franche-Comté","Jura"),IF(COUNTIF([1]Paramètres!$G:$G,E65)=1,IF([1]Paramètres!$E$3=[1]Paramètres!$A$23,"Besançon",IF([1]Paramètres!$E$3=[1]Paramètres!$A$24,"Doubs","Franche-Comté")),"*** INCONNU ***"))))))</f>
        <v>Doubs</v>
      </c>
      <c r="I65" s="31">
        <f>LOOKUP(YEAR(G65)-[1]Paramètres!$E$1,[1]Paramètres!$A$1:$A$20)</f>
        <v>-19</v>
      </c>
      <c r="J65" s="31" t="str">
        <f>LOOKUP(I65,[1]Paramètres!$A$1:$B$20)</f>
        <v>S</v>
      </c>
      <c r="K65" s="31">
        <f t="shared" si="7"/>
        <v>10</v>
      </c>
      <c r="L65" s="32" t="s">
        <v>227</v>
      </c>
      <c r="M65" s="32">
        <v>0</v>
      </c>
      <c r="N65" s="32" t="s">
        <v>192</v>
      </c>
      <c r="O65" s="32">
        <v>0</v>
      </c>
      <c r="P65" s="33" t="str">
        <f t="shared" si="0"/>
        <v>1D80E</v>
      </c>
      <c r="Q65" s="34">
        <f t="shared" si="8"/>
        <v>8000000000</v>
      </c>
      <c r="R65" s="34">
        <f t="shared" si="8"/>
        <v>0</v>
      </c>
      <c r="S65" s="34">
        <f t="shared" si="8"/>
        <v>10000000000</v>
      </c>
      <c r="T65" s="34">
        <f t="shared" si="8"/>
        <v>0</v>
      </c>
      <c r="U65" s="34">
        <f t="shared" si="2"/>
        <v>18000000000</v>
      </c>
      <c r="V65" s="35" t="str">
        <f t="shared" si="3"/>
        <v>1D</v>
      </c>
      <c r="W65" s="36">
        <f t="shared" si="4"/>
        <v>8000000000</v>
      </c>
      <c r="X65" s="35" t="str">
        <f t="shared" si="5"/>
        <v>1D80E</v>
      </c>
      <c r="Y65" s="36">
        <f t="shared" si="6"/>
        <v>0</v>
      </c>
      <c r="Z65" s="31" t="str">
        <f ca="1">LOOKUP(I65,[1]Paramètres!$A$1:$A$20,[1]Paramètres!$C$1:$C$21)</f>
        <v>+18</v>
      </c>
      <c r="AA65" s="14" t="s">
        <v>35</v>
      </c>
      <c r="AB65" s="37" t="s">
        <v>706</v>
      </c>
      <c r="AC65" s="38"/>
      <c r="AD65" s="38" t="str">
        <f>IF(ISNA(VLOOKUP(D65,'[1]Liste en forme Garçons'!$C:$C,1,FALSE)),"","*")</f>
        <v>*</v>
      </c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</row>
    <row r="66" spans="1:46" s="39" customFormat="1" x14ac:dyDescent="0.35">
      <c r="A66" s="19"/>
      <c r="B66" s="25" t="s">
        <v>260</v>
      </c>
      <c r="C66" s="25" t="s">
        <v>296</v>
      </c>
      <c r="D66" s="26" t="s">
        <v>297</v>
      </c>
      <c r="E66" s="27" t="s">
        <v>225</v>
      </c>
      <c r="F66" s="28">
        <v>1086</v>
      </c>
      <c r="G66" s="29">
        <v>24308</v>
      </c>
      <c r="H66" s="30" t="str">
        <f>IF(E66="","",IF(COUNTIF([1]Paramètres!$H:$H,E66)=1,IF([1]Paramètres!$E$3=[1]Paramètres!$A$23,"Belfort/Montbéliard",IF([1]Paramètres!$E$3=[1]Paramètres!$A$24,"Doubs","Franche-Comté")),IF(COUNTIF([1]Paramètres!$I:$I,E66)=1,IF([1]Paramètres!$E$3=[1]Paramètres!$A$23,"Belfort/Montbéliard",IF([1]Paramètres!$E$3=[1]Paramètres!$A$24,"Belfort","Franche-Comté")),IF(COUNTIF([1]Paramètres!$J:$J,E66)=1,IF([1]Paramètres!$E$3=[1]Paramètres!$A$25,"Franche-Comté","Haute-Saône"),IF(COUNTIF([1]Paramètres!$K:$K,E66)=1,IF([1]Paramètres!$E$3=[1]Paramètres!$A$25,"Franche-Comté","Jura"),IF(COUNTIF([1]Paramètres!$G:$G,E66)=1,IF([1]Paramètres!$E$3=[1]Paramètres!$A$23,"Besançon",IF([1]Paramètres!$E$3=[1]Paramètres!$A$24,"Doubs","Franche-Comté")),"*** INCONNU ***"))))))</f>
        <v>Doubs</v>
      </c>
      <c r="I66" s="31">
        <f>LOOKUP(YEAR(G66)-[1]Paramètres!$E$1,[1]Paramètres!$A$1:$A$20)</f>
        <v>-60</v>
      </c>
      <c r="J66" s="31" t="str">
        <f>LOOKUP(I66,[1]Paramètres!$A$1:$B$20)</f>
        <v>V2</v>
      </c>
      <c r="K66" s="31">
        <f t="shared" si="7"/>
        <v>10</v>
      </c>
      <c r="L66" s="32" t="s">
        <v>298</v>
      </c>
      <c r="M66" s="32" t="s">
        <v>267</v>
      </c>
      <c r="N66" s="32" t="s">
        <v>226</v>
      </c>
      <c r="O66" s="32" t="s">
        <v>226</v>
      </c>
      <c r="P66" s="33" t="str">
        <f t="shared" ref="P66:P129" si="9">IF(Y66&gt;0,CONCATENATE(X66,INT(Y66/POWER(10,INT(LOG10(Y66)/2)*2)),CHAR(73-INT(LOG10(Y66)/2))),X66)</f>
        <v>1D40E</v>
      </c>
      <c r="Q66" s="34">
        <f t="shared" si="8"/>
        <v>1000000000</v>
      </c>
      <c r="R66" s="34">
        <f t="shared" si="8"/>
        <v>5000000000</v>
      </c>
      <c r="S66" s="34">
        <f t="shared" si="8"/>
        <v>4000000000</v>
      </c>
      <c r="T66" s="34">
        <f t="shared" si="8"/>
        <v>4000000000</v>
      </c>
      <c r="U66" s="34">
        <f t="shared" ref="U66:U129" si="10">Q66+R66+S66+T66</f>
        <v>14000000000</v>
      </c>
      <c r="V66" s="35" t="str">
        <f t="shared" ref="V66:V129" si="11">IF(U66&gt;0,CONCATENATE(INT(U66/POWER(10,INT(MIN(LOG10(U66),16)/2)*2)),CHAR(73-INT(MIN(LOG10(U66),16)/2))),"0")</f>
        <v>1D</v>
      </c>
      <c r="W66" s="36">
        <f t="shared" ref="W66:W129" si="12">IF(U66&gt;0,U66-INT(U66/POWER(10,INT(MIN(LOG10(U66),16)/2)*2))*POWER(10,INT(MIN(LOG10(U66),16)/2)*2),0)</f>
        <v>4000000000</v>
      </c>
      <c r="X66" s="35" t="str">
        <f t="shared" ref="X66:X129" si="13">IF(W66&gt;0,CONCATENATE(V66,INT(W66/POWER(10,INT(LOG10(W66)/2)*2)),CHAR(73-INT(LOG10(W66)/2))),V66)</f>
        <v>1D40E</v>
      </c>
      <c r="Y66" s="36">
        <f t="shared" ref="Y66:Y129" si="14">IF(W66&gt;0,W66-INT(W66/POWER(10,INT(LOG10(W66)/2)*2))*POWER(10,INT(LOG10(W66)/2)*2),0)</f>
        <v>0</v>
      </c>
      <c r="Z66" s="31" t="str">
        <f ca="1">LOOKUP(I66,[1]Paramètres!$A$1:$A$20,[1]Paramètres!$C$1:$C$21)</f>
        <v>+18</v>
      </c>
      <c r="AA66" s="14" t="s">
        <v>35</v>
      </c>
      <c r="AB66" s="37"/>
      <c r="AC66" s="38"/>
      <c r="AD66" s="38" t="str">
        <f>IF(ISNA(VLOOKUP(D66,'[1]Liste en forme Garçons'!$C:$C,1,FALSE)),"","*")</f>
        <v>*</v>
      </c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</row>
    <row r="67" spans="1:46" s="39" customFormat="1" x14ac:dyDescent="0.35">
      <c r="A67" s="19"/>
      <c r="B67" s="25" t="s">
        <v>299</v>
      </c>
      <c r="C67" s="25" t="s">
        <v>300</v>
      </c>
      <c r="D67" s="26" t="s">
        <v>301</v>
      </c>
      <c r="E67" s="27" t="s">
        <v>274</v>
      </c>
      <c r="F67" s="28">
        <v>703</v>
      </c>
      <c r="G67" s="29">
        <v>25999</v>
      </c>
      <c r="H67" s="30" t="str">
        <f>IF(E67="","",IF(COUNTIF([1]Paramètres!$H:$H,E67)=1,IF([1]Paramètres!$E$3=[1]Paramètres!$A$23,"Belfort/Montbéliard",IF([1]Paramètres!$E$3=[1]Paramètres!$A$24,"Doubs","Franche-Comté")),IF(COUNTIF([1]Paramètres!$I:$I,E67)=1,IF([1]Paramètres!$E$3=[1]Paramètres!$A$23,"Belfort/Montbéliard",IF([1]Paramètres!$E$3=[1]Paramètres!$A$24,"Belfort","Franche-Comté")),IF(COUNTIF([1]Paramètres!$J:$J,E67)=1,IF([1]Paramètres!$E$3=[1]Paramètres!$A$25,"Franche-Comté","Haute-Saône"),IF(COUNTIF([1]Paramètres!$K:$K,E67)=1,IF([1]Paramètres!$E$3=[1]Paramètres!$A$25,"Franche-Comté","Jura"),IF(COUNTIF([1]Paramètres!$G:$G,E67)=1,IF([1]Paramètres!$E$3=[1]Paramètres!$A$23,"Besançon",IF([1]Paramètres!$E$3=[1]Paramètres!$A$24,"Doubs","Franche-Comté")),"*** INCONNU ***"))))))</f>
        <v>Doubs</v>
      </c>
      <c r="I67" s="31">
        <f>LOOKUP(YEAR(G67)-[1]Paramètres!$E$1,[1]Paramètres!$A$1:$A$20)</f>
        <v>-50</v>
      </c>
      <c r="J67" s="31" t="str">
        <f>LOOKUP(I67,[1]Paramètres!$A$1:$B$20)</f>
        <v>V1</v>
      </c>
      <c r="K67" s="31">
        <f t="shared" si="7"/>
        <v>7</v>
      </c>
      <c r="L67" s="32" t="s">
        <v>292</v>
      </c>
      <c r="M67" s="32" t="s">
        <v>186</v>
      </c>
      <c r="N67" s="32">
        <v>0</v>
      </c>
      <c r="O67" s="32" t="s">
        <v>226</v>
      </c>
      <c r="P67" s="33" t="str">
        <f t="shared" si="9"/>
        <v>1D30E</v>
      </c>
      <c r="Q67" s="34">
        <f t="shared" si="8"/>
        <v>2500000000</v>
      </c>
      <c r="R67" s="34">
        <f t="shared" si="8"/>
        <v>6500000000</v>
      </c>
      <c r="S67" s="34">
        <f t="shared" si="8"/>
        <v>0</v>
      </c>
      <c r="T67" s="34">
        <f t="shared" si="8"/>
        <v>4000000000</v>
      </c>
      <c r="U67" s="34">
        <f t="shared" si="10"/>
        <v>13000000000</v>
      </c>
      <c r="V67" s="35" t="str">
        <f t="shared" si="11"/>
        <v>1D</v>
      </c>
      <c r="W67" s="36">
        <f t="shared" si="12"/>
        <v>3000000000</v>
      </c>
      <c r="X67" s="35" t="str">
        <f t="shared" si="13"/>
        <v>1D30E</v>
      </c>
      <c r="Y67" s="36">
        <f t="shared" si="14"/>
        <v>0</v>
      </c>
      <c r="Z67" s="31" t="str">
        <f ca="1">LOOKUP(I67,[1]Paramètres!$A$1:$A$20,[1]Paramètres!$C$1:$C$21)</f>
        <v>+18</v>
      </c>
      <c r="AA67" s="14" t="s">
        <v>35</v>
      </c>
      <c r="AB67" s="37"/>
      <c r="AC67" s="38"/>
      <c r="AD67" s="38" t="str">
        <f>IF(ISNA(VLOOKUP(D67,'[1]Liste en forme Garçons'!$C:$C,1,FALSE)),"","*")</f>
        <v>*</v>
      </c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</row>
    <row r="68" spans="1:46" s="39" customFormat="1" x14ac:dyDescent="0.35">
      <c r="A68" s="19"/>
      <c r="B68" s="25" t="s">
        <v>187</v>
      </c>
      <c r="C68" s="25" t="s">
        <v>302</v>
      </c>
      <c r="D68" s="69" t="s">
        <v>303</v>
      </c>
      <c r="E68" s="27" t="s">
        <v>209</v>
      </c>
      <c r="F68" s="28">
        <v>1023</v>
      </c>
      <c r="G68" s="29">
        <v>26801</v>
      </c>
      <c r="H68" s="30" t="str">
        <f>IF(E68="","",IF(COUNTIF([1]Paramètres!$H:$H,E68)=1,IF([1]Paramètres!$E$3=[1]Paramètres!$A$23,"Belfort/Montbéliard",IF([1]Paramètres!$E$3=[1]Paramètres!$A$24,"Doubs","Franche-Comté")),IF(COUNTIF([1]Paramètres!$I:$I,E68)=1,IF([1]Paramètres!$E$3=[1]Paramètres!$A$23,"Belfort/Montbéliard",IF([1]Paramètres!$E$3=[1]Paramètres!$A$24,"Belfort","Franche-Comté")),IF(COUNTIF([1]Paramètres!$J:$J,E68)=1,IF([1]Paramètres!$E$3=[1]Paramètres!$A$25,"Franche-Comté","Haute-Saône"),IF(COUNTIF([1]Paramètres!$K:$K,E68)=1,IF([1]Paramètres!$E$3=[1]Paramètres!$A$25,"Franche-Comté","Jura"),IF(COUNTIF([1]Paramètres!$G:$G,E68)=1,IF([1]Paramètres!$E$3=[1]Paramètres!$A$23,"Besançon",IF([1]Paramètres!$E$3=[1]Paramètres!$A$24,"Doubs","Franche-Comté")),"*** INCONNU ***"))))))</f>
        <v>Doubs</v>
      </c>
      <c r="I68" s="31">
        <f>LOOKUP(YEAR(G68)-[1]Paramètres!$E$1,[1]Paramètres!$A$1:$A$20)</f>
        <v>-50</v>
      </c>
      <c r="J68" s="31" t="str">
        <f>LOOKUP(I68,[1]Paramètres!$A$1:$B$20)</f>
        <v>V1</v>
      </c>
      <c r="K68" s="31">
        <f t="shared" si="7"/>
        <v>10</v>
      </c>
      <c r="L68" s="14" t="s">
        <v>266</v>
      </c>
      <c r="M68" s="14">
        <v>0</v>
      </c>
      <c r="N68" s="14" t="s">
        <v>292</v>
      </c>
      <c r="O68" s="14" t="s">
        <v>227</v>
      </c>
      <c r="P68" s="33" t="str">
        <f t="shared" si="9"/>
        <v>1D12E</v>
      </c>
      <c r="Q68" s="34">
        <f t="shared" si="8"/>
        <v>700000000</v>
      </c>
      <c r="R68" s="34">
        <f t="shared" si="8"/>
        <v>0</v>
      </c>
      <c r="S68" s="34">
        <f t="shared" si="8"/>
        <v>2500000000</v>
      </c>
      <c r="T68" s="34">
        <f t="shared" si="8"/>
        <v>8000000000</v>
      </c>
      <c r="U68" s="34">
        <f t="shared" si="10"/>
        <v>11200000000</v>
      </c>
      <c r="V68" s="35" t="str">
        <f t="shared" si="11"/>
        <v>1D</v>
      </c>
      <c r="W68" s="36">
        <f t="shared" si="12"/>
        <v>1200000000</v>
      </c>
      <c r="X68" s="35" t="str">
        <f t="shared" si="13"/>
        <v>1D12E</v>
      </c>
      <c r="Y68" s="36">
        <f t="shared" si="14"/>
        <v>0</v>
      </c>
      <c r="Z68" s="31" t="str">
        <f ca="1">LOOKUP(I68,[1]Paramètres!$A$1:$A$20,[1]Paramètres!$C$1:$C$21)</f>
        <v>+18</v>
      </c>
      <c r="AA68" s="14" t="s">
        <v>35</v>
      </c>
      <c r="AB68" s="37" t="s">
        <v>707</v>
      </c>
      <c r="AC68" s="38"/>
      <c r="AD68" s="38" t="str">
        <f>IF(ISNA(VLOOKUP(D68,'[1]Liste en forme Garçons'!$C:$C,1,FALSE)),"","*")</f>
        <v>*</v>
      </c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</row>
    <row r="69" spans="1:46" s="39" customFormat="1" x14ac:dyDescent="0.35">
      <c r="A69" s="19"/>
      <c r="B69" s="25" t="s">
        <v>304</v>
      </c>
      <c r="C69" s="25" t="s">
        <v>305</v>
      </c>
      <c r="D69" s="26" t="s">
        <v>306</v>
      </c>
      <c r="E69" s="27" t="s">
        <v>307</v>
      </c>
      <c r="F69" s="28">
        <v>795</v>
      </c>
      <c r="G69" s="29">
        <v>26815</v>
      </c>
      <c r="H69" s="30" t="str">
        <f>IF(E69="","",IF(COUNTIF([1]Paramètres!$H:$H,E69)=1,IF([1]Paramètres!$E$3=[1]Paramètres!$A$23,"Belfort/Montbéliard",IF([1]Paramètres!$E$3=[1]Paramètres!$A$24,"Doubs","Franche-Comté")),IF(COUNTIF([1]Paramètres!$I:$I,E69)=1,IF([1]Paramètres!$E$3=[1]Paramètres!$A$23,"Belfort/Montbéliard",IF([1]Paramètres!$E$3=[1]Paramètres!$A$24,"Belfort","Franche-Comté")),IF(COUNTIF([1]Paramètres!$J:$J,E69)=1,IF([1]Paramètres!$E$3=[1]Paramètres!$A$25,"Franche-Comté","Haute-Saône"),IF(COUNTIF([1]Paramètres!$K:$K,E69)=1,IF([1]Paramètres!$E$3=[1]Paramètres!$A$25,"Franche-Comté","Jura"),IF(COUNTIF([1]Paramètres!$G:$G,E69)=1,IF([1]Paramètres!$E$3=[1]Paramètres!$A$23,"Besançon",IF([1]Paramètres!$E$3=[1]Paramètres!$A$24,"Doubs","Franche-Comté")),"*** INCONNU ***"))))))</f>
        <v>Doubs</v>
      </c>
      <c r="I69" s="31">
        <f>LOOKUP(YEAR(G69)-[1]Paramètres!$E$1,[1]Paramètres!$A$1:$A$20)</f>
        <v>-50</v>
      </c>
      <c r="J69" s="31" t="str">
        <f>LOOKUP(I69,[1]Paramètres!$A$1:$B$20)</f>
        <v>V1</v>
      </c>
      <c r="K69" s="31">
        <f t="shared" si="7"/>
        <v>7</v>
      </c>
      <c r="L69" s="14" t="s">
        <v>265</v>
      </c>
      <c r="M69" s="14" t="s">
        <v>226</v>
      </c>
      <c r="N69" s="14" t="s">
        <v>253</v>
      </c>
      <c r="O69" s="14" t="s">
        <v>281</v>
      </c>
      <c r="P69" s="33" t="str">
        <f t="shared" si="9"/>
        <v>1D10E</v>
      </c>
      <c r="Q69" s="34">
        <f t="shared" si="8"/>
        <v>1500000000</v>
      </c>
      <c r="R69" s="34">
        <f t="shared" si="8"/>
        <v>4000000000</v>
      </c>
      <c r="S69" s="34">
        <f t="shared" si="8"/>
        <v>2000000000</v>
      </c>
      <c r="T69" s="34">
        <f t="shared" si="8"/>
        <v>3500000000</v>
      </c>
      <c r="U69" s="34">
        <f t="shared" si="10"/>
        <v>11000000000</v>
      </c>
      <c r="V69" s="35" t="str">
        <f t="shared" si="11"/>
        <v>1D</v>
      </c>
      <c r="W69" s="36">
        <f t="shared" si="12"/>
        <v>1000000000</v>
      </c>
      <c r="X69" s="35" t="str">
        <f t="shared" si="13"/>
        <v>1D10E</v>
      </c>
      <c r="Y69" s="36">
        <f t="shared" si="14"/>
        <v>0</v>
      </c>
      <c r="Z69" s="31" t="str">
        <f ca="1">LOOKUP(I69,[1]Paramètres!$A$1:$A$20,[1]Paramètres!$C$1:$C$21)</f>
        <v>+18</v>
      </c>
      <c r="AA69" s="14" t="s">
        <v>35</v>
      </c>
      <c r="AB69" s="37"/>
      <c r="AC69" s="38"/>
      <c r="AD69" s="38" t="str">
        <f>IF(ISNA(VLOOKUP(D69,'[1]Liste en forme Garçons'!$C:$C,1,FALSE)),"","*")</f>
        <v>*</v>
      </c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</row>
    <row r="70" spans="1:46" s="43" customFormat="1" x14ac:dyDescent="0.35">
      <c r="A70" s="19"/>
      <c r="B70" s="25" t="s">
        <v>308</v>
      </c>
      <c r="C70" s="25" t="s">
        <v>309</v>
      </c>
      <c r="D70" s="26" t="s">
        <v>310</v>
      </c>
      <c r="E70" s="27" t="s">
        <v>244</v>
      </c>
      <c r="F70" s="28">
        <v>897</v>
      </c>
      <c r="G70" s="29">
        <v>35965</v>
      </c>
      <c r="H70" s="30" t="str">
        <f>IF(E70="","",IF(COUNTIF([1]Paramètres!$H:$H,E70)=1,IF([1]Paramètres!$E$3=[1]Paramètres!$A$23,"Belfort/Montbéliard",IF([1]Paramètres!$E$3=[1]Paramètres!$A$24,"Doubs","Franche-Comté")),IF(COUNTIF([1]Paramètres!$I:$I,E70)=1,IF([1]Paramètres!$E$3=[1]Paramètres!$A$23,"Belfort/Montbéliard",IF([1]Paramètres!$E$3=[1]Paramètres!$A$24,"Belfort","Franche-Comté")),IF(COUNTIF([1]Paramètres!$J:$J,E70)=1,IF([1]Paramètres!$E$3=[1]Paramètres!$A$25,"Franche-Comté","Haute-Saône"),IF(COUNTIF([1]Paramètres!$K:$K,E70)=1,IF([1]Paramètres!$E$3=[1]Paramètres!$A$25,"Franche-Comté","Jura"),IF(COUNTIF([1]Paramètres!$G:$G,E70)=1,IF([1]Paramètres!$E$3=[1]Paramètres!$A$23,"Besançon",IF([1]Paramètres!$E$3=[1]Paramètres!$A$24,"Doubs","Franche-Comté")),"*** INCONNU ***"))))))</f>
        <v>Doubs</v>
      </c>
      <c r="I70" s="31">
        <f>LOOKUP(YEAR(G70)-[1]Paramètres!$E$1,[1]Paramètres!$A$1:$A$20)</f>
        <v>-19</v>
      </c>
      <c r="J70" s="31" t="str">
        <f>LOOKUP(I70,[1]Paramètres!$A$1:$B$20)</f>
        <v>S</v>
      </c>
      <c r="K70" s="31">
        <f t="shared" si="7"/>
        <v>8</v>
      </c>
      <c r="L70" s="32" t="s">
        <v>288</v>
      </c>
      <c r="M70" s="32" t="s">
        <v>281</v>
      </c>
      <c r="N70" s="32" t="s">
        <v>245</v>
      </c>
      <c r="O70" s="32" t="s">
        <v>245</v>
      </c>
      <c r="P70" s="33" t="str">
        <f t="shared" si="9"/>
        <v>95E80F</v>
      </c>
      <c r="Q70" s="34">
        <f t="shared" si="8"/>
        <v>80000000</v>
      </c>
      <c r="R70" s="34">
        <f t="shared" si="8"/>
        <v>3500000000</v>
      </c>
      <c r="S70" s="34">
        <f t="shared" si="8"/>
        <v>3000000000</v>
      </c>
      <c r="T70" s="34">
        <f t="shared" si="8"/>
        <v>3000000000</v>
      </c>
      <c r="U70" s="34">
        <f t="shared" si="10"/>
        <v>9580000000</v>
      </c>
      <c r="V70" s="35" t="str">
        <f t="shared" si="11"/>
        <v>95E</v>
      </c>
      <c r="W70" s="36">
        <f t="shared" si="12"/>
        <v>80000000</v>
      </c>
      <c r="X70" s="35" t="str">
        <f t="shared" si="13"/>
        <v>95E80F</v>
      </c>
      <c r="Y70" s="36">
        <f t="shared" si="14"/>
        <v>0</v>
      </c>
      <c r="Z70" s="31" t="str">
        <f ca="1">LOOKUP(I70,[1]Paramètres!$A$1:$A$20,[1]Paramètres!$C$1:$C$21)</f>
        <v>+18</v>
      </c>
      <c r="AA70" s="14" t="s">
        <v>35</v>
      </c>
      <c r="AB70" s="37"/>
      <c r="AC70" s="38"/>
      <c r="AD70" s="38" t="str">
        <f>IF(ISNA(VLOOKUP(D70,'[1]Liste en forme Garçons'!$C:$C,1,FALSE)),"","*")</f>
        <v>*</v>
      </c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</row>
    <row r="71" spans="1:46" s="3" customFormat="1" x14ac:dyDescent="0.35">
      <c r="A71" s="19"/>
      <c r="B71" s="25" t="s">
        <v>130</v>
      </c>
      <c r="C71" s="25" t="s">
        <v>311</v>
      </c>
      <c r="D71" s="26" t="s">
        <v>312</v>
      </c>
      <c r="E71" s="27" t="s">
        <v>313</v>
      </c>
      <c r="F71" s="28">
        <v>936</v>
      </c>
      <c r="G71" s="29">
        <v>26968</v>
      </c>
      <c r="H71" s="30" t="str">
        <f>IF(E71="","",IF(COUNTIF([1]Paramètres!$H:$H,E71)=1,IF([1]Paramètres!$E$3=[1]Paramètres!$A$23,"Belfort/Montbéliard",IF([1]Paramètres!$E$3=[1]Paramètres!$A$24,"Doubs","Franche-Comté")),IF(COUNTIF([1]Paramètres!$I:$I,E71)=1,IF([1]Paramètres!$E$3=[1]Paramètres!$A$23,"Belfort/Montbéliard",IF([1]Paramètres!$E$3=[1]Paramètres!$A$24,"Belfort","Franche-Comté")),IF(COUNTIF([1]Paramètres!$J:$J,E71)=1,IF([1]Paramètres!$E$3=[1]Paramètres!$A$25,"Franche-Comté","Haute-Saône"),IF(COUNTIF([1]Paramètres!$K:$K,E71)=1,IF([1]Paramètres!$E$3=[1]Paramètres!$A$25,"Franche-Comté","Jura"),IF(COUNTIF([1]Paramètres!$G:$G,E71)=1,IF([1]Paramètres!$E$3=[1]Paramètres!$A$23,"Besançon",IF([1]Paramètres!$E$3=[1]Paramètres!$A$24,"Doubs","Franche-Comté")),"*** INCONNU ***"))))))</f>
        <v>Doubs</v>
      </c>
      <c r="I71" s="31">
        <f>LOOKUP(YEAR(G71)-[1]Paramètres!$E$1,[1]Paramètres!$A$1:$A$20)</f>
        <v>-50</v>
      </c>
      <c r="J71" s="31" t="str">
        <f>LOOKUP(I71,[1]Paramètres!$A$1:$B$20)</f>
        <v>V1</v>
      </c>
      <c r="K71" s="31">
        <f t="shared" si="7"/>
        <v>9</v>
      </c>
      <c r="L71" s="14" t="s">
        <v>281</v>
      </c>
      <c r="M71" s="14" t="s">
        <v>265</v>
      </c>
      <c r="N71" s="14" t="s">
        <v>253</v>
      </c>
      <c r="O71" s="14" t="s">
        <v>292</v>
      </c>
      <c r="P71" s="33" t="str">
        <f t="shared" si="9"/>
        <v>95E</v>
      </c>
      <c r="Q71" s="34">
        <f t="shared" si="8"/>
        <v>3500000000</v>
      </c>
      <c r="R71" s="34">
        <f t="shared" si="8"/>
        <v>1500000000</v>
      </c>
      <c r="S71" s="34">
        <f t="shared" si="8"/>
        <v>2000000000</v>
      </c>
      <c r="T71" s="34">
        <f t="shared" si="8"/>
        <v>2500000000</v>
      </c>
      <c r="U71" s="34">
        <f t="shared" si="10"/>
        <v>9500000000</v>
      </c>
      <c r="V71" s="35" t="str">
        <f t="shared" si="11"/>
        <v>95E</v>
      </c>
      <c r="W71" s="36">
        <f t="shared" si="12"/>
        <v>0</v>
      </c>
      <c r="X71" s="35" t="str">
        <f t="shared" si="13"/>
        <v>95E</v>
      </c>
      <c r="Y71" s="36">
        <f t="shared" si="14"/>
        <v>0</v>
      </c>
      <c r="Z71" s="31" t="str">
        <f ca="1">LOOKUP(I71,[1]Paramètres!$A$1:$A$20,[1]Paramètres!$C$1:$C$21)</f>
        <v>+18</v>
      </c>
      <c r="AA71" s="14" t="s">
        <v>35</v>
      </c>
      <c r="AB71" s="37"/>
      <c r="AC71" s="38"/>
      <c r="AD71" s="38" t="str">
        <f>IF(ISNA(VLOOKUP(D71,'[1]Liste en forme Garçons'!$C:$C,1,FALSE)),"","*")</f>
        <v>*</v>
      </c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</row>
    <row r="72" spans="1:46" s="39" customFormat="1" x14ac:dyDescent="0.35">
      <c r="A72" s="19"/>
      <c r="B72" s="25" t="s">
        <v>257</v>
      </c>
      <c r="C72" s="25" t="s">
        <v>314</v>
      </c>
      <c r="D72" s="26" t="s">
        <v>315</v>
      </c>
      <c r="E72" s="27" t="s">
        <v>97</v>
      </c>
      <c r="F72" s="28">
        <v>662</v>
      </c>
      <c r="G72" s="29">
        <v>32233</v>
      </c>
      <c r="H72" s="30" t="str">
        <f>IF(E72="","",IF(COUNTIF([1]Paramètres!$H:$H,E72)=1,IF([1]Paramètres!$E$3=[1]Paramètres!$A$23,"Belfort/Montbéliard",IF([1]Paramètres!$E$3=[1]Paramètres!$A$24,"Doubs","Franche-Comté")),IF(COUNTIF([1]Paramètres!$I:$I,E72)=1,IF([1]Paramètres!$E$3=[1]Paramètres!$A$23,"Belfort/Montbéliard",IF([1]Paramètres!$E$3=[1]Paramètres!$A$24,"Belfort","Franche-Comté")),IF(COUNTIF([1]Paramètres!$J:$J,E72)=1,IF([1]Paramètres!$E$3=[1]Paramètres!$A$25,"Franche-Comté","Haute-Saône"),IF(COUNTIF([1]Paramètres!$K:$K,E72)=1,IF([1]Paramètres!$E$3=[1]Paramètres!$A$25,"Franche-Comté","Jura"),IF(COUNTIF([1]Paramètres!$G:$G,E72)=1,IF([1]Paramètres!$E$3=[1]Paramètres!$A$23,"Besançon",IF([1]Paramètres!$E$3=[1]Paramètres!$A$24,"Doubs","Franche-Comté")),"*** INCONNU ***"))))))</f>
        <v>Doubs</v>
      </c>
      <c r="I72" s="31">
        <f>LOOKUP(YEAR(G72)-[1]Paramètres!$E$1,[1]Paramètres!$A$1:$A$20)</f>
        <v>-40</v>
      </c>
      <c r="J72" s="31" t="str">
        <f>LOOKUP(I72,[1]Paramètres!$A$1:$B$20)</f>
        <v>S</v>
      </c>
      <c r="K72" s="31">
        <f t="shared" si="7"/>
        <v>6</v>
      </c>
      <c r="L72" s="32" t="s">
        <v>316</v>
      </c>
      <c r="M72" s="32" t="s">
        <v>267</v>
      </c>
      <c r="N72" s="14" t="s">
        <v>245</v>
      </c>
      <c r="O72" s="14">
        <v>0</v>
      </c>
      <c r="P72" s="33" t="str">
        <f t="shared" si="9"/>
        <v>81E</v>
      </c>
      <c r="Q72" s="34">
        <f t="shared" si="8"/>
        <v>100000000</v>
      </c>
      <c r="R72" s="34">
        <f t="shared" si="8"/>
        <v>5000000000</v>
      </c>
      <c r="S72" s="34">
        <f t="shared" si="8"/>
        <v>3000000000</v>
      </c>
      <c r="T72" s="34">
        <f t="shared" si="8"/>
        <v>0</v>
      </c>
      <c r="U72" s="34">
        <f t="shared" si="10"/>
        <v>8100000000</v>
      </c>
      <c r="V72" s="35" t="str">
        <f t="shared" si="11"/>
        <v>81E</v>
      </c>
      <c r="W72" s="36">
        <f t="shared" si="12"/>
        <v>0</v>
      </c>
      <c r="X72" s="35" t="str">
        <f t="shared" si="13"/>
        <v>81E</v>
      </c>
      <c r="Y72" s="36">
        <f t="shared" si="14"/>
        <v>0</v>
      </c>
      <c r="Z72" s="31" t="str">
        <f ca="1">LOOKUP(I72,[1]Paramètres!$A$1:$A$20,[1]Paramètres!$C$1:$C$21)</f>
        <v>+18</v>
      </c>
      <c r="AA72" s="14" t="s">
        <v>35</v>
      </c>
      <c r="AB72" s="100" t="s">
        <v>709</v>
      </c>
      <c r="AD72" s="38" t="str">
        <f>IF(ISNA(VLOOKUP(D72,'[1]Liste en forme Garçons'!$C:$C,1,FALSE)),"","*")</f>
        <v>*</v>
      </c>
    </row>
    <row r="73" spans="1:46" s="43" customFormat="1" x14ac:dyDescent="0.35">
      <c r="A73" s="19"/>
      <c r="B73" s="25" t="s">
        <v>317</v>
      </c>
      <c r="C73" s="25" t="s">
        <v>318</v>
      </c>
      <c r="D73" s="26" t="s">
        <v>319</v>
      </c>
      <c r="E73" s="27" t="s">
        <v>128</v>
      </c>
      <c r="F73" s="28">
        <v>937</v>
      </c>
      <c r="G73" s="29">
        <v>34384</v>
      </c>
      <c r="H73" s="30" t="str">
        <f>IF(E73="","",IF(COUNTIF([1]Paramètres!$H:$H,E73)=1,IF([1]Paramètres!$E$3=[1]Paramètres!$A$23,"Belfort/Montbéliard",IF([1]Paramètres!$E$3=[1]Paramètres!$A$24,"Doubs","Franche-Comté")),IF(COUNTIF([1]Paramètres!$I:$I,E73)=1,IF([1]Paramètres!$E$3=[1]Paramètres!$A$23,"Belfort/Montbéliard",IF([1]Paramètres!$E$3=[1]Paramètres!$A$24,"Belfort","Franche-Comté")),IF(COUNTIF([1]Paramètres!$J:$J,E73)=1,IF([1]Paramètres!$E$3=[1]Paramètres!$A$25,"Franche-Comté","Haute-Saône"),IF(COUNTIF([1]Paramètres!$K:$K,E73)=1,IF([1]Paramètres!$E$3=[1]Paramètres!$A$25,"Franche-Comté","Jura"),IF(COUNTIF([1]Paramètres!$G:$G,E73)=1,IF([1]Paramètres!$E$3=[1]Paramètres!$A$23,"Besançon",IF([1]Paramètres!$E$3=[1]Paramètres!$A$24,"Doubs","Franche-Comté")),"*** INCONNU ***"))))))</f>
        <v>Doubs</v>
      </c>
      <c r="I73" s="31">
        <f>LOOKUP(YEAR(G73)-[1]Paramètres!$E$1,[1]Paramètres!$A$1:$A$20)</f>
        <v>-40</v>
      </c>
      <c r="J73" s="31" t="str">
        <f>LOOKUP(I73,[1]Paramètres!$A$1:$B$20)</f>
        <v>S</v>
      </c>
      <c r="K73" s="31">
        <f t="shared" si="7"/>
        <v>9</v>
      </c>
      <c r="L73" s="32" t="s">
        <v>292</v>
      </c>
      <c r="M73" s="32" t="s">
        <v>245</v>
      </c>
      <c r="N73" s="32" t="s">
        <v>265</v>
      </c>
      <c r="O73" s="32" t="s">
        <v>298</v>
      </c>
      <c r="P73" s="33" t="str">
        <f t="shared" si="9"/>
        <v>80E</v>
      </c>
      <c r="Q73" s="34">
        <f t="shared" si="8"/>
        <v>2500000000</v>
      </c>
      <c r="R73" s="34">
        <f t="shared" si="8"/>
        <v>3000000000</v>
      </c>
      <c r="S73" s="34">
        <f t="shared" si="8"/>
        <v>1500000000</v>
      </c>
      <c r="T73" s="34">
        <f t="shared" si="8"/>
        <v>1000000000</v>
      </c>
      <c r="U73" s="34">
        <f t="shared" si="10"/>
        <v>8000000000</v>
      </c>
      <c r="V73" s="35" t="str">
        <f t="shared" si="11"/>
        <v>80E</v>
      </c>
      <c r="W73" s="36">
        <f t="shared" si="12"/>
        <v>0</v>
      </c>
      <c r="X73" s="35" t="str">
        <f t="shared" si="13"/>
        <v>80E</v>
      </c>
      <c r="Y73" s="36">
        <f t="shared" si="14"/>
        <v>0</v>
      </c>
      <c r="Z73" s="31" t="str">
        <f ca="1">LOOKUP(I73,[1]Paramètres!$A$1:$A$20,[1]Paramètres!$C$1:$C$21)</f>
        <v>+18</v>
      </c>
      <c r="AA73" s="14" t="s">
        <v>35</v>
      </c>
      <c r="AB73" s="37"/>
      <c r="AC73" s="38"/>
      <c r="AD73" s="38" t="str">
        <f>IF(ISNA(VLOOKUP(D73,'[1]Liste en forme Garçons'!$C:$C,1,FALSE)),"","*")</f>
        <v>*</v>
      </c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</row>
    <row r="74" spans="1:46" s="39" customFormat="1" x14ac:dyDescent="0.35">
      <c r="A74" s="19"/>
      <c r="B74" s="25" t="s">
        <v>320</v>
      </c>
      <c r="C74" s="25" t="s">
        <v>321</v>
      </c>
      <c r="D74" s="26" t="s">
        <v>322</v>
      </c>
      <c r="E74" s="27" t="s">
        <v>206</v>
      </c>
      <c r="F74" s="28">
        <v>801</v>
      </c>
      <c r="G74" s="29">
        <v>29802</v>
      </c>
      <c r="H74" s="30" t="str">
        <f>IF(E74="","",IF(COUNTIF([1]Paramètres!$H:$H,E74)=1,IF([1]Paramètres!$E$3=[1]Paramètres!$A$23,"Belfort/Montbéliard",IF([1]Paramètres!$E$3=[1]Paramètres!$A$24,"Doubs","Franche-Comté")),IF(COUNTIF([1]Paramètres!$I:$I,E74)=1,IF([1]Paramètres!$E$3=[1]Paramètres!$A$23,"Belfort/Montbéliard",IF([1]Paramètres!$E$3=[1]Paramètres!$A$24,"Belfort","Franche-Comté")),IF(COUNTIF([1]Paramètres!$J:$J,E74)=1,IF([1]Paramètres!$E$3=[1]Paramètres!$A$25,"Franche-Comté","Haute-Saône"),IF(COUNTIF([1]Paramètres!$K:$K,E74)=1,IF([1]Paramètres!$E$3=[1]Paramètres!$A$25,"Franche-Comté","Jura"),IF(COUNTIF([1]Paramètres!$G:$G,E74)=1,IF([1]Paramètres!$E$3=[1]Paramètres!$A$23,"Besançon",IF([1]Paramètres!$E$3=[1]Paramètres!$A$24,"Doubs","Franche-Comté")),"*** INCONNU ***"))))))</f>
        <v>Doubs</v>
      </c>
      <c r="I74" s="31">
        <f>LOOKUP(YEAR(G74)-[1]Paramètres!$E$1,[1]Paramètres!$A$1:$A$20)</f>
        <v>-40</v>
      </c>
      <c r="J74" s="31" t="str">
        <f>LOOKUP(I74,[1]Paramètres!$A$1:$B$20)</f>
        <v>S</v>
      </c>
      <c r="K74" s="31">
        <f t="shared" ref="K74:K137" si="15">INT(F74/100)</f>
        <v>8</v>
      </c>
      <c r="L74" s="32" t="s">
        <v>46</v>
      </c>
      <c r="M74" s="32" t="s">
        <v>46</v>
      </c>
      <c r="N74" s="32" t="s">
        <v>227</v>
      </c>
      <c r="O74" s="32">
        <v>0</v>
      </c>
      <c r="P74" s="33" t="str">
        <f t="shared" si="9"/>
        <v>80E</v>
      </c>
      <c r="Q74" s="34">
        <f t="shared" si="8"/>
        <v>0</v>
      </c>
      <c r="R74" s="34">
        <f t="shared" si="8"/>
        <v>0</v>
      </c>
      <c r="S74" s="34">
        <f t="shared" si="8"/>
        <v>8000000000</v>
      </c>
      <c r="T74" s="34">
        <f t="shared" si="8"/>
        <v>0</v>
      </c>
      <c r="U74" s="34">
        <f t="shared" si="10"/>
        <v>8000000000</v>
      </c>
      <c r="V74" s="35" t="str">
        <f t="shared" si="11"/>
        <v>80E</v>
      </c>
      <c r="W74" s="36">
        <f t="shared" si="12"/>
        <v>0</v>
      </c>
      <c r="X74" s="35" t="str">
        <f t="shared" si="13"/>
        <v>80E</v>
      </c>
      <c r="Y74" s="36">
        <f t="shared" si="14"/>
        <v>0</v>
      </c>
      <c r="Z74" s="31" t="str">
        <f ca="1">LOOKUP(I74,[1]Paramètres!$A$1:$A$20,[1]Paramètres!$C$1:$C$21)</f>
        <v>+18</v>
      </c>
      <c r="AA74" s="14" t="s">
        <v>35</v>
      </c>
      <c r="AB74" s="37" t="s">
        <v>706</v>
      </c>
      <c r="AC74" s="38"/>
      <c r="AD74" s="38" t="str">
        <f>IF(ISNA(VLOOKUP(D74,'[1]Liste en forme Garçons'!$C:$C,1,FALSE)),"","*")</f>
        <v>*</v>
      </c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</row>
    <row r="75" spans="1:46" s="39" customFormat="1" x14ac:dyDescent="0.35">
      <c r="A75" s="19"/>
      <c r="B75" s="25" t="s">
        <v>285</v>
      </c>
      <c r="C75" s="25" t="s">
        <v>323</v>
      </c>
      <c r="D75" s="26" t="s">
        <v>324</v>
      </c>
      <c r="E75" s="27" t="s">
        <v>209</v>
      </c>
      <c r="F75" s="28">
        <v>893</v>
      </c>
      <c r="G75" s="29">
        <v>20011</v>
      </c>
      <c r="H75" s="30" t="str">
        <f>IF(E75="","",IF(COUNTIF([1]Paramètres!$H:$H,E75)=1,IF([1]Paramètres!$E$3=[1]Paramètres!$A$23,"Belfort/Montbéliard",IF([1]Paramètres!$E$3=[1]Paramètres!$A$24,"Doubs","Franche-Comté")),IF(COUNTIF([1]Paramètres!$I:$I,E75)=1,IF([1]Paramètres!$E$3=[1]Paramètres!$A$23,"Belfort/Montbéliard",IF([1]Paramètres!$E$3=[1]Paramètres!$A$24,"Belfort","Franche-Comté")),IF(COUNTIF([1]Paramètres!$J:$J,E75)=1,IF([1]Paramètres!$E$3=[1]Paramètres!$A$25,"Franche-Comté","Haute-Saône"),IF(COUNTIF([1]Paramètres!$K:$K,E75)=1,IF([1]Paramètres!$E$3=[1]Paramètres!$A$25,"Franche-Comté","Jura"),IF(COUNTIF([1]Paramètres!$G:$G,E75)=1,IF([1]Paramètres!$E$3=[1]Paramètres!$A$23,"Besançon",IF([1]Paramètres!$E$3=[1]Paramètres!$A$24,"Doubs","Franche-Comté")),"*** INCONNU ***"))))))</f>
        <v>Doubs</v>
      </c>
      <c r="I75" s="31">
        <f>LOOKUP(YEAR(G75)-[1]Paramètres!$E$1,[1]Paramètres!$A$1:$A$20)</f>
        <v>-70</v>
      </c>
      <c r="J75" s="31" t="str">
        <f>LOOKUP(I75,[1]Paramètres!$A$1:$B$20)</f>
        <v>V3</v>
      </c>
      <c r="K75" s="31">
        <f t="shared" si="15"/>
        <v>8</v>
      </c>
      <c r="L75" s="32" t="s">
        <v>325</v>
      </c>
      <c r="M75" s="32" t="s">
        <v>288</v>
      </c>
      <c r="N75" s="32" t="s">
        <v>326</v>
      </c>
      <c r="O75" s="32" t="s">
        <v>186</v>
      </c>
      <c r="P75" s="33" t="str">
        <f t="shared" si="9"/>
        <v>68E15F</v>
      </c>
      <c r="Q75" s="34">
        <f t="shared" si="8"/>
        <v>35000000</v>
      </c>
      <c r="R75" s="34">
        <f t="shared" si="8"/>
        <v>80000000</v>
      </c>
      <c r="S75" s="34">
        <f t="shared" si="8"/>
        <v>200000000</v>
      </c>
      <c r="T75" s="34">
        <f t="shared" si="8"/>
        <v>6500000000</v>
      </c>
      <c r="U75" s="34">
        <f t="shared" si="10"/>
        <v>6815000000</v>
      </c>
      <c r="V75" s="35" t="str">
        <f t="shared" si="11"/>
        <v>68E</v>
      </c>
      <c r="W75" s="36">
        <f t="shared" si="12"/>
        <v>15000000</v>
      </c>
      <c r="X75" s="35" t="str">
        <f t="shared" si="13"/>
        <v>68E15F</v>
      </c>
      <c r="Y75" s="36">
        <f t="shared" si="14"/>
        <v>0</v>
      </c>
      <c r="Z75" s="31" t="str">
        <f ca="1">LOOKUP(I75,[1]Paramètres!$A$1:$A$20,[1]Paramètres!$C$1:$C$21)</f>
        <v>+18</v>
      </c>
      <c r="AA75" s="14" t="s">
        <v>35</v>
      </c>
      <c r="AB75" s="37"/>
      <c r="AC75" s="38"/>
      <c r="AD75" s="38" t="str">
        <f>IF(ISNA(VLOOKUP(D75,'[1]Liste en forme Garçons'!$C:$C,1,FALSE)),"","*")</f>
        <v>*</v>
      </c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</row>
    <row r="76" spans="1:46" s="39" customFormat="1" x14ac:dyDescent="0.35">
      <c r="A76" s="19"/>
      <c r="B76" s="25" t="s">
        <v>327</v>
      </c>
      <c r="C76" s="25" t="s">
        <v>328</v>
      </c>
      <c r="D76" s="26" t="s">
        <v>329</v>
      </c>
      <c r="E76" s="27" t="s">
        <v>195</v>
      </c>
      <c r="F76" s="28">
        <v>581</v>
      </c>
      <c r="G76" s="29">
        <v>26795</v>
      </c>
      <c r="H76" s="30" t="str">
        <f>IF(E76="","",IF(COUNTIF([1]Paramètres!$H:$H,E76)=1,IF([1]Paramètres!$E$3=[1]Paramètres!$A$23,"Belfort/Montbéliard",IF([1]Paramètres!$E$3=[1]Paramètres!$A$24,"Doubs","Franche-Comté")),IF(COUNTIF([1]Paramètres!$I:$I,E76)=1,IF([1]Paramètres!$E$3=[1]Paramètres!$A$23,"Belfort/Montbéliard",IF([1]Paramètres!$E$3=[1]Paramètres!$A$24,"Belfort","Franche-Comté")),IF(COUNTIF([1]Paramètres!$J:$J,E76)=1,IF([1]Paramètres!$E$3=[1]Paramètres!$A$25,"Franche-Comté","Haute-Saône"),IF(COUNTIF([1]Paramètres!$K:$K,E76)=1,IF([1]Paramètres!$E$3=[1]Paramètres!$A$25,"Franche-Comté","Jura"),IF(COUNTIF([1]Paramètres!$G:$G,E76)=1,IF([1]Paramètres!$E$3=[1]Paramètres!$A$23,"Besançon",IF([1]Paramètres!$E$3=[1]Paramètres!$A$24,"Doubs","Franche-Comté")),"*** INCONNU ***"))))))</f>
        <v>Doubs</v>
      </c>
      <c r="I76" s="31">
        <f>LOOKUP(YEAR(G76)-[1]Paramètres!$E$1,[1]Paramètres!$A$1:$A$20)</f>
        <v>-50</v>
      </c>
      <c r="J76" s="31" t="str">
        <f>LOOKUP(I76,[1]Paramètres!$A$1:$B$20)</f>
        <v>V1</v>
      </c>
      <c r="K76" s="31">
        <f t="shared" si="15"/>
        <v>5</v>
      </c>
      <c r="L76" s="32" t="s">
        <v>245</v>
      </c>
      <c r="M76" s="32" t="s">
        <v>330</v>
      </c>
      <c r="N76" s="32" t="s">
        <v>288</v>
      </c>
      <c r="O76" s="32" t="s">
        <v>265</v>
      </c>
      <c r="P76" s="33" t="str">
        <f t="shared" si="9"/>
        <v>58E80F</v>
      </c>
      <c r="Q76" s="34">
        <f t="shared" si="8"/>
        <v>3000000000</v>
      </c>
      <c r="R76" s="34">
        <f t="shared" si="8"/>
        <v>1300000000</v>
      </c>
      <c r="S76" s="34">
        <f t="shared" si="8"/>
        <v>80000000</v>
      </c>
      <c r="T76" s="34">
        <f t="shared" si="8"/>
        <v>1500000000</v>
      </c>
      <c r="U76" s="34">
        <f t="shared" si="10"/>
        <v>5880000000</v>
      </c>
      <c r="V76" s="35" t="str">
        <f t="shared" si="11"/>
        <v>58E</v>
      </c>
      <c r="W76" s="36">
        <f t="shared" si="12"/>
        <v>80000000</v>
      </c>
      <c r="X76" s="35" t="str">
        <f t="shared" si="13"/>
        <v>58E80F</v>
      </c>
      <c r="Y76" s="36">
        <f t="shared" si="14"/>
        <v>0</v>
      </c>
      <c r="Z76" s="31" t="str">
        <f ca="1">LOOKUP(I76,[1]Paramètres!$A$1:$A$20,[1]Paramètres!$C$1:$C$21)</f>
        <v>+18</v>
      </c>
      <c r="AA76" s="14" t="s">
        <v>35</v>
      </c>
      <c r="AB76" s="37"/>
      <c r="AC76" s="3"/>
      <c r="AD76" s="38" t="str">
        <f>IF(ISNA(VLOOKUP(D76,'[1]Liste en forme Garçons'!$C:$C,1,FALSE)),"","*")</f>
        <v>*</v>
      </c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s="39" customFormat="1" x14ac:dyDescent="0.35">
      <c r="A77" s="19"/>
      <c r="B77" s="25" t="s">
        <v>331</v>
      </c>
      <c r="C77" s="25" t="s">
        <v>263</v>
      </c>
      <c r="D77" s="26" t="s">
        <v>332</v>
      </c>
      <c r="E77" s="27" t="s">
        <v>202</v>
      </c>
      <c r="F77" s="28">
        <v>1049</v>
      </c>
      <c r="G77" s="29">
        <v>33113</v>
      </c>
      <c r="H77" s="30" t="str">
        <f>IF(E77="","",IF(COUNTIF([1]Paramètres!$H:$H,E77)=1,IF([1]Paramètres!$E$3=[1]Paramètres!$A$23,"Belfort/Montbéliard",IF([1]Paramètres!$E$3=[1]Paramètres!$A$24,"Doubs","Franche-Comté")),IF(COUNTIF([1]Paramètres!$I:$I,E77)=1,IF([1]Paramètres!$E$3=[1]Paramètres!$A$23,"Belfort/Montbéliard",IF([1]Paramètres!$E$3=[1]Paramètres!$A$24,"Belfort","Franche-Comté")),IF(COUNTIF([1]Paramètres!$J:$J,E77)=1,IF([1]Paramètres!$E$3=[1]Paramètres!$A$25,"Franche-Comté","Haute-Saône"),IF(COUNTIF([1]Paramètres!$K:$K,E77)=1,IF([1]Paramètres!$E$3=[1]Paramètres!$A$25,"Franche-Comté","Jura"),IF(COUNTIF([1]Paramètres!$G:$G,E77)=1,IF([1]Paramètres!$E$3=[1]Paramètres!$A$23,"Besançon",IF([1]Paramètres!$E$3=[1]Paramètres!$A$24,"Doubs","Franche-Comté")),"*** INCONNU ***"))))))</f>
        <v>Doubs</v>
      </c>
      <c r="I77" s="31">
        <f>LOOKUP(YEAR(G77)-[1]Paramètres!$E$1,[1]Paramètres!$A$1:$A$20)</f>
        <v>-40</v>
      </c>
      <c r="J77" s="31" t="str">
        <f>LOOKUP(I77,[1]Paramètres!$A$1:$B$20)</f>
        <v>S</v>
      </c>
      <c r="K77" s="31">
        <f t="shared" si="15"/>
        <v>10</v>
      </c>
      <c r="L77" s="32" t="s">
        <v>267</v>
      </c>
      <c r="M77" s="32" t="s">
        <v>333</v>
      </c>
      <c r="N77" s="32">
        <v>0</v>
      </c>
      <c r="O77" s="32" t="s">
        <v>316</v>
      </c>
      <c r="P77" s="33" t="str">
        <f t="shared" si="9"/>
        <v>54E</v>
      </c>
      <c r="Q77" s="34">
        <f t="shared" si="8"/>
        <v>5000000000</v>
      </c>
      <c r="R77" s="34">
        <f t="shared" si="8"/>
        <v>300000000</v>
      </c>
      <c r="S77" s="34">
        <f t="shared" si="8"/>
        <v>0</v>
      </c>
      <c r="T77" s="34">
        <f t="shared" si="8"/>
        <v>100000000</v>
      </c>
      <c r="U77" s="34">
        <f t="shared" si="10"/>
        <v>5400000000</v>
      </c>
      <c r="V77" s="35" t="str">
        <f t="shared" si="11"/>
        <v>54E</v>
      </c>
      <c r="W77" s="36">
        <f t="shared" si="12"/>
        <v>0</v>
      </c>
      <c r="X77" s="35" t="str">
        <f t="shared" si="13"/>
        <v>54E</v>
      </c>
      <c r="Y77" s="36">
        <f t="shared" si="14"/>
        <v>0</v>
      </c>
      <c r="Z77" s="31" t="str">
        <f ca="1">LOOKUP(I77,[1]Paramètres!$A$1:$A$20,[1]Paramètres!$C$1:$C$21)</f>
        <v>+18</v>
      </c>
      <c r="AA77" s="14" t="s">
        <v>35</v>
      </c>
      <c r="AB77" s="37" t="s">
        <v>710</v>
      </c>
      <c r="AC77" s="38"/>
      <c r="AD77" s="38" t="str">
        <f>IF(ISNA(VLOOKUP(D77,'[1]Liste en forme Garçons'!$C:$C,1,FALSE)),"","*")</f>
        <v>*</v>
      </c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</row>
    <row r="78" spans="1:46" s="39" customFormat="1" x14ac:dyDescent="0.35">
      <c r="A78" s="19"/>
      <c r="B78" s="25" t="s">
        <v>187</v>
      </c>
      <c r="C78" s="25" t="s">
        <v>334</v>
      </c>
      <c r="D78" s="26" t="s">
        <v>335</v>
      </c>
      <c r="E78" s="27" t="s">
        <v>199</v>
      </c>
      <c r="F78" s="28">
        <v>587</v>
      </c>
      <c r="G78" s="29">
        <v>28457</v>
      </c>
      <c r="H78" s="30" t="str">
        <f>IF(E78="","",IF(COUNTIF([1]Paramètres!$H:$H,E78)=1,IF([1]Paramètres!$E$3=[1]Paramètres!$A$23,"Belfort/Montbéliard",IF([1]Paramètres!$E$3=[1]Paramètres!$A$24,"Doubs","Franche-Comté")),IF(COUNTIF([1]Paramètres!$I:$I,E78)=1,IF([1]Paramètres!$E$3=[1]Paramètres!$A$23,"Belfort/Montbéliard",IF([1]Paramètres!$E$3=[1]Paramètres!$A$24,"Belfort","Franche-Comté")),IF(COUNTIF([1]Paramètres!$J:$J,E78)=1,IF([1]Paramètres!$E$3=[1]Paramètres!$A$25,"Franche-Comté","Haute-Saône"),IF(COUNTIF([1]Paramètres!$K:$K,E78)=1,IF([1]Paramètres!$E$3=[1]Paramètres!$A$25,"Franche-Comté","Jura"),IF(COUNTIF([1]Paramètres!$G:$G,E78)=1,IF([1]Paramètres!$E$3=[1]Paramètres!$A$23,"Besançon",IF([1]Paramètres!$E$3=[1]Paramètres!$A$24,"Doubs","Franche-Comté")),"*** INCONNU ***"))))))</f>
        <v>Doubs</v>
      </c>
      <c r="I78" s="31">
        <f>LOOKUP(YEAR(G78)-[1]Paramètres!$E$1,[1]Paramètres!$A$1:$A$20)</f>
        <v>-40</v>
      </c>
      <c r="J78" s="31" t="str">
        <f>LOOKUP(I78,[1]Paramètres!$A$1:$B$20)</f>
        <v>S</v>
      </c>
      <c r="K78" s="31">
        <f t="shared" si="15"/>
        <v>5</v>
      </c>
      <c r="L78" s="14" t="s">
        <v>333</v>
      </c>
      <c r="M78" s="14" t="s">
        <v>292</v>
      </c>
      <c r="N78" s="32" t="s">
        <v>292</v>
      </c>
      <c r="O78" s="14">
        <v>0</v>
      </c>
      <c r="P78" s="33" t="str">
        <f t="shared" si="9"/>
        <v>53E</v>
      </c>
      <c r="Q78" s="34">
        <f t="shared" si="8"/>
        <v>300000000</v>
      </c>
      <c r="R78" s="34">
        <f t="shared" si="8"/>
        <v>2500000000</v>
      </c>
      <c r="S78" s="34">
        <f t="shared" si="8"/>
        <v>2500000000</v>
      </c>
      <c r="T78" s="34">
        <f t="shared" si="8"/>
        <v>0</v>
      </c>
      <c r="U78" s="34">
        <f t="shared" si="10"/>
        <v>5300000000</v>
      </c>
      <c r="V78" s="35" t="str">
        <f t="shared" si="11"/>
        <v>53E</v>
      </c>
      <c r="W78" s="36">
        <f t="shared" si="12"/>
        <v>0</v>
      </c>
      <c r="X78" s="35" t="str">
        <f t="shared" si="13"/>
        <v>53E</v>
      </c>
      <c r="Y78" s="36">
        <f t="shared" si="14"/>
        <v>0</v>
      </c>
      <c r="Z78" s="31" t="str">
        <f ca="1">LOOKUP(I78,[1]Paramètres!$A$1:$A$20,[1]Paramètres!$C$1:$C$21)</f>
        <v>+18</v>
      </c>
      <c r="AA78" s="14" t="s">
        <v>35</v>
      </c>
      <c r="AB78" s="100" t="s">
        <v>709</v>
      </c>
      <c r="AC78" s="38"/>
      <c r="AD78" s="38" t="str">
        <f>IF(ISNA(VLOOKUP(D78,'[1]Liste en forme Garçons'!$C:$C,1,FALSE)),"","*")</f>
        <v>*</v>
      </c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</row>
    <row r="79" spans="1:46" s="39" customFormat="1" x14ac:dyDescent="0.35">
      <c r="A79" s="19"/>
      <c r="B79" s="25" t="s">
        <v>210</v>
      </c>
      <c r="C79" s="25" t="s">
        <v>336</v>
      </c>
      <c r="D79" s="26" t="s">
        <v>337</v>
      </c>
      <c r="E79" s="44" t="s">
        <v>274</v>
      </c>
      <c r="F79" s="28">
        <v>588</v>
      </c>
      <c r="G79" s="29">
        <v>28471</v>
      </c>
      <c r="H79" s="30" t="str">
        <f>IF(E79="","",IF(COUNTIF([1]Paramètres!$H:$H,E79)=1,IF([1]Paramètres!$E$3=[1]Paramètres!$A$23,"Belfort/Montbéliard",IF([1]Paramètres!$E$3=[1]Paramètres!$A$24,"Doubs","Franche-Comté")),IF(COUNTIF([1]Paramètres!$I:$I,E79)=1,IF([1]Paramètres!$E$3=[1]Paramètres!$A$23,"Belfort/Montbéliard",IF([1]Paramètres!$E$3=[1]Paramètres!$A$24,"Belfort","Franche-Comté")),IF(COUNTIF([1]Paramètres!$J:$J,E79)=1,IF([1]Paramètres!$E$3=[1]Paramètres!$A$25,"Franche-Comté","Haute-Saône"),IF(COUNTIF([1]Paramètres!$K:$K,E79)=1,IF([1]Paramètres!$E$3=[1]Paramètres!$A$25,"Franche-Comté","Jura"),IF(COUNTIF([1]Paramètres!$G:$G,E79)=1,IF([1]Paramètres!$E$3=[1]Paramètres!$A$23,"Besançon",IF([1]Paramètres!$E$3=[1]Paramètres!$A$24,"Doubs","Franche-Comté")),"*** INCONNU ***"))))))</f>
        <v>Doubs</v>
      </c>
      <c r="I79" s="31">
        <f>LOOKUP(YEAR(G79)-[1]Paramètres!$E$1,[1]Paramètres!$A$1:$A$20)</f>
        <v>-40</v>
      </c>
      <c r="J79" s="31" t="str">
        <f>LOOKUP(I79,[1]Paramètres!$A$1:$B$20)</f>
        <v>S</v>
      </c>
      <c r="K79" s="31">
        <f t="shared" si="15"/>
        <v>5</v>
      </c>
      <c r="L79" s="14" t="s">
        <v>293</v>
      </c>
      <c r="M79" s="32" t="s">
        <v>338</v>
      </c>
      <c r="N79" s="32" t="s">
        <v>266</v>
      </c>
      <c r="O79" s="14" t="s">
        <v>266</v>
      </c>
      <c r="P79" s="33" t="str">
        <f t="shared" si="9"/>
        <v>41E</v>
      </c>
      <c r="Q79" s="34">
        <f t="shared" si="8"/>
        <v>500000000</v>
      </c>
      <c r="R79" s="34">
        <f t="shared" si="8"/>
        <v>2200000000</v>
      </c>
      <c r="S79" s="34">
        <f t="shared" si="8"/>
        <v>700000000</v>
      </c>
      <c r="T79" s="34">
        <f t="shared" si="8"/>
        <v>700000000</v>
      </c>
      <c r="U79" s="34">
        <f t="shared" si="10"/>
        <v>4100000000</v>
      </c>
      <c r="V79" s="35" t="str">
        <f t="shared" si="11"/>
        <v>41E</v>
      </c>
      <c r="W79" s="36">
        <f t="shared" si="12"/>
        <v>0</v>
      </c>
      <c r="X79" s="35" t="str">
        <f t="shared" si="13"/>
        <v>41E</v>
      </c>
      <c r="Y79" s="36">
        <f t="shared" si="14"/>
        <v>0</v>
      </c>
      <c r="Z79" s="31" t="str">
        <f ca="1">LOOKUP(I79,[1]Paramètres!$A$1:$A$20,[1]Paramètres!$C$1:$C$21)</f>
        <v>+18</v>
      </c>
      <c r="AA79" s="14" t="s">
        <v>35</v>
      </c>
      <c r="AB79" s="37"/>
      <c r="AC79" s="38"/>
      <c r="AD79" s="38" t="str">
        <f>IF(ISNA(VLOOKUP(D79,'[1]Liste en forme Garçons'!$C:$C,1,FALSE)),"","*")</f>
        <v>*</v>
      </c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</row>
    <row r="80" spans="1:46" s="39" customFormat="1" x14ac:dyDescent="0.35">
      <c r="A80" s="19"/>
      <c r="B80" s="25" t="s">
        <v>216</v>
      </c>
      <c r="C80" s="25" t="s">
        <v>91</v>
      </c>
      <c r="D80" s="26" t="s">
        <v>339</v>
      </c>
      <c r="E80" s="44" t="s">
        <v>340</v>
      </c>
      <c r="F80" s="28">
        <v>915</v>
      </c>
      <c r="G80" s="29">
        <v>24535</v>
      </c>
      <c r="H80" s="30" t="str">
        <f>IF(E80="","",IF(COUNTIF([1]Paramètres!$H:$H,E80)=1,IF([1]Paramètres!$E$3=[1]Paramètres!$A$23,"Belfort/Montbéliard",IF([1]Paramètres!$E$3=[1]Paramètres!$A$24,"Doubs","Franche-Comté")),IF(COUNTIF([1]Paramètres!$I:$I,E80)=1,IF([1]Paramètres!$E$3=[1]Paramètres!$A$23,"Belfort/Montbéliard",IF([1]Paramètres!$E$3=[1]Paramètres!$A$24,"Belfort","Franche-Comté")),IF(COUNTIF([1]Paramètres!$J:$J,E80)=1,IF([1]Paramètres!$E$3=[1]Paramètres!$A$25,"Franche-Comté","Haute-Saône"),IF(COUNTIF([1]Paramètres!$K:$K,E80)=1,IF([1]Paramètres!$E$3=[1]Paramètres!$A$25,"Franche-Comté","Jura"),IF(COUNTIF([1]Paramètres!$G:$G,E80)=1,IF([1]Paramètres!$E$3=[1]Paramètres!$A$23,"Besançon",IF([1]Paramètres!$E$3=[1]Paramètres!$A$24,"Doubs","Franche-Comté")),"*** INCONNU ***"))))))</f>
        <v>Doubs</v>
      </c>
      <c r="I80" s="31">
        <f>LOOKUP(YEAR(G80)-[1]Paramètres!$E$1,[1]Paramètres!$A$1:$A$20)</f>
        <v>-50</v>
      </c>
      <c r="J80" s="31" t="str">
        <f>LOOKUP(I80,[1]Paramètres!$A$1:$B$20)</f>
        <v>V1</v>
      </c>
      <c r="K80" s="31">
        <f t="shared" si="15"/>
        <v>9</v>
      </c>
      <c r="L80" s="14" t="s">
        <v>341</v>
      </c>
      <c r="M80" s="14" t="s">
        <v>342</v>
      </c>
      <c r="N80" s="32" t="s">
        <v>316</v>
      </c>
      <c r="O80" s="14" t="s">
        <v>281</v>
      </c>
      <c r="P80" s="33" t="str">
        <f t="shared" si="9"/>
        <v>40E7F</v>
      </c>
      <c r="Q80" s="34">
        <f t="shared" si="8"/>
        <v>400000000</v>
      </c>
      <c r="R80" s="34">
        <f t="shared" si="8"/>
        <v>7000000</v>
      </c>
      <c r="S80" s="34">
        <f t="shared" si="8"/>
        <v>100000000</v>
      </c>
      <c r="T80" s="34">
        <f t="shared" si="8"/>
        <v>3500000000</v>
      </c>
      <c r="U80" s="34">
        <f t="shared" si="10"/>
        <v>4007000000</v>
      </c>
      <c r="V80" s="35" t="str">
        <f t="shared" si="11"/>
        <v>40E</v>
      </c>
      <c r="W80" s="36">
        <f t="shared" si="12"/>
        <v>7000000</v>
      </c>
      <c r="X80" s="35" t="str">
        <f t="shared" si="13"/>
        <v>40E7F</v>
      </c>
      <c r="Y80" s="36">
        <f t="shared" si="14"/>
        <v>0</v>
      </c>
      <c r="Z80" s="31" t="str">
        <f ca="1">LOOKUP(I80,[1]Paramètres!$A$1:$A$20,[1]Paramètres!$C$1:$C$21)</f>
        <v>+18</v>
      </c>
      <c r="AA80" s="14" t="s">
        <v>35</v>
      </c>
      <c r="AB80" s="37"/>
      <c r="AC80" s="38"/>
      <c r="AD80" s="38" t="str">
        <f>IF(ISNA(VLOOKUP(D80,'[1]Liste en forme Garçons'!$C:$C,1,FALSE)),"","*")</f>
        <v>*</v>
      </c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</row>
    <row r="81" spans="1:46" s="39" customFormat="1" x14ac:dyDescent="0.35">
      <c r="A81" s="19"/>
      <c r="B81" s="25" t="s">
        <v>343</v>
      </c>
      <c r="C81" s="25" t="s">
        <v>344</v>
      </c>
      <c r="D81" s="26" t="s">
        <v>345</v>
      </c>
      <c r="E81" s="27" t="s">
        <v>128</v>
      </c>
      <c r="F81" s="28">
        <v>941</v>
      </c>
      <c r="G81" s="29">
        <v>34218</v>
      </c>
      <c r="H81" s="30" t="str">
        <f>IF(E81="","",IF(COUNTIF([1]Paramètres!$H:$H,E81)=1,IF([1]Paramètres!$E$3=[1]Paramètres!$A$23,"Belfort/Montbéliard",IF([1]Paramètres!$E$3=[1]Paramètres!$A$24,"Doubs","Franche-Comté")),IF(COUNTIF([1]Paramètres!$I:$I,E81)=1,IF([1]Paramètres!$E$3=[1]Paramètres!$A$23,"Belfort/Montbéliard",IF([1]Paramètres!$E$3=[1]Paramètres!$A$24,"Belfort","Franche-Comté")),IF(COUNTIF([1]Paramètres!$J:$J,E81)=1,IF([1]Paramètres!$E$3=[1]Paramètres!$A$25,"Franche-Comté","Haute-Saône"),IF(COUNTIF([1]Paramètres!$K:$K,E81)=1,IF([1]Paramètres!$E$3=[1]Paramètres!$A$25,"Franche-Comté","Jura"),IF(COUNTIF([1]Paramètres!$G:$G,E81)=1,IF([1]Paramètres!$E$3=[1]Paramètres!$A$23,"Besançon",IF([1]Paramètres!$E$3=[1]Paramètres!$A$24,"Doubs","Franche-Comté")),"*** INCONNU ***"))))))</f>
        <v>Doubs</v>
      </c>
      <c r="I81" s="31">
        <f>LOOKUP(YEAR(G81)-[1]Paramètres!$E$1,[1]Paramètres!$A$1:$A$20)</f>
        <v>-40</v>
      </c>
      <c r="J81" s="31" t="str">
        <f>LOOKUP(I81,[1]Paramètres!$A$1:$B$20)</f>
        <v>S</v>
      </c>
      <c r="K81" s="31">
        <f t="shared" si="15"/>
        <v>9</v>
      </c>
      <c r="L81" s="32" t="s">
        <v>346</v>
      </c>
      <c r="M81" s="32" t="s">
        <v>316</v>
      </c>
      <c r="N81" s="32" t="s">
        <v>281</v>
      </c>
      <c r="O81" s="32">
        <v>0</v>
      </c>
      <c r="P81" s="33" t="str">
        <f t="shared" si="9"/>
        <v>36E65F</v>
      </c>
      <c r="Q81" s="34">
        <f t="shared" si="8"/>
        <v>65000000</v>
      </c>
      <c r="R81" s="34">
        <f t="shared" si="8"/>
        <v>100000000</v>
      </c>
      <c r="S81" s="34">
        <f t="shared" si="8"/>
        <v>3500000000</v>
      </c>
      <c r="T81" s="34">
        <f t="shared" ref="T81:T144" si="16">POWER(10,(73-CODE(IF(OR(O81=0,O81="",O81="Ni"),"Z",RIGHT(UPPER(O81)))))*2)*IF(OR(O81=0,O81="",O81="Ni"),0,VALUE(LEFT(O81,LEN(O81)-1)))</f>
        <v>0</v>
      </c>
      <c r="U81" s="34">
        <f t="shared" si="10"/>
        <v>3665000000</v>
      </c>
      <c r="V81" s="35" t="str">
        <f t="shared" si="11"/>
        <v>36E</v>
      </c>
      <c r="W81" s="36">
        <f t="shared" si="12"/>
        <v>65000000</v>
      </c>
      <c r="X81" s="35" t="str">
        <f t="shared" si="13"/>
        <v>36E65F</v>
      </c>
      <c r="Y81" s="36">
        <f t="shared" si="14"/>
        <v>0</v>
      </c>
      <c r="Z81" s="31" t="str">
        <f ca="1">LOOKUP(I81,[1]Paramètres!$A$1:$A$20,[1]Paramètres!$C$1:$C$21)</f>
        <v>+18</v>
      </c>
      <c r="AA81" s="14" t="s">
        <v>35</v>
      </c>
      <c r="AB81" s="100" t="s">
        <v>709</v>
      </c>
      <c r="AC81" s="38"/>
      <c r="AD81" s="38" t="str">
        <f>IF(ISNA(VLOOKUP(D81,'[1]Liste en forme Garçons'!$C:$C,1,FALSE)),"","*")</f>
        <v>*</v>
      </c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</row>
    <row r="82" spans="1:46" s="39" customFormat="1" x14ac:dyDescent="0.35">
      <c r="A82" s="19"/>
      <c r="B82" s="25" t="s">
        <v>82</v>
      </c>
      <c r="C82" s="25" t="s">
        <v>334</v>
      </c>
      <c r="D82" s="26" t="s">
        <v>347</v>
      </c>
      <c r="E82" s="70" t="s">
        <v>67</v>
      </c>
      <c r="F82" s="28">
        <v>1012</v>
      </c>
      <c r="G82" s="29">
        <v>31328</v>
      </c>
      <c r="H82" s="30" t="str">
        <f>IF(E82="","",IF(COUNTIF([1]Paramètres!$H:$H,E82)=1,IF([1]Paramètres!$E$3=[1]Paramètres!$A$23,"Belfort/Montbéliard",IF([1]Paramètres!$E$3=[1]Paramètres!$A$24,"Doubs","Franche-Comté")),IF(COUNTIF([1]Paramètres!$I:$I,E82)=1,IF([1]Paramètres!$E$3=[1]Paramètres!$A$23,"Belfort/Montbéliard",IF([1]Paramètres!$E$3=[1]Paramètres!$A$24,"Belfort","Franche-Comté")),IF(COUNTIF([1]Paramètres!$J:$J,E82)=1,IF([1]Paramètres!$E$3=[1]Paramètres!$A$25,"Franche-Comté","Haute-Saône"),IF(COUNTIF([1]Paramètres!$K:$K,E82)=1,IF([1]Paramètres!$E$3=[1]Paramètres!$A$25,"Franche-Comté","Jura"),IF(COUNTIF([1]Paramètres!$G:$G,E82)=1,IF([1]Paramètres!$E$3=[1]Paramètres!$A$23,"Besançon",IF([1]Paramètres!$E$3=[1]Paramètres!$A$24,"Doubs","Franche-Comté")),"*** INCONNU ***"))))))</f>
        <v>Doubs</v>
      </c>
      <c r="I82" s="31">
        <f>LOOKUP(YEAR(G82)-[1]Paramètres!$E$1,[1]Paramètres!$A$1:$A$20)</f>
        <v>-40</v>
      </c>
      <c r="J82" s="31" t="str">
        <f>LOOKUP(I82,[1]Paramètres!$A$1:$B$20)</f>
        <v>S</v>
      </c>
      <c r="K82" s="31">
        <f t="shared" si="15"/>
        <v>10</v>
      </c>
      <c r="L82" s="14">
        <v>0</v>
      </c>
      <c r="M82" s="32" t="s">
        <v>298</v>
      </c>
      <c r="N82" s="32" t="s">
        <v>298</v>
      </c>
      <c r="O82" s="14" t="s">
        <v>265</v>
      </c>
      <c r="P82" s="33" t="str">
        <f t="shared" si="9"/>
        <v>35E</v>
      </c>
      <c r="Q82" s="34">
        <f t="shared" ref="Q82:T145" si="17">POWER(10,(73-CODE(IF(OR(L82=0,L82="",L82="Ni"),"Z",RIGHT(UPPER(L82)))))*2)*IF(OR(L82=0,L82="",L82="Ni"),0,VALUE(LEFT(L82,LEN(L82)-1)))</f>
        <v>0</v>
      </c>
      <c r="R82" s="34">
        <f t="shared" si="17"/>
        <v>1000000000</v>
      </c>
      <c r="S82" s="34">
        <f t="shared" si="17"/>
        <v>1000000000</v>
      </c>
      <c r="T82" s="34">
        <f t="shared" si="16"/>
        <v>1500000000</v>
      </c>
      <c r="U82" s="34">
        <f t="shared" si="10"/>
        <v>3500000000</v>
      </c>
      <c r="V82" s="35" t="str">
        <f t="shared" si="11"/>
        <v>35E</v>
      </c>
      <c r="W82" s="36">
        <f t="shared" si="12"/>
        <v>0</v>
      </c>
      <c r="X82" s="35" t="str">
        <f t="shared" si="13"/>
        <v>35E</v>
      </c>
      <c r="Y82" s="36">
        <f t="shared" si="14"/>
        <v>0</v>
      </c>
      <c r="Z82" s="31" t="str">
        <f ca="1">LOOKUP(I82,[1]Paramètres!$A$1:$A$20,[1]Paramètres!$C$1:$C$21)</f>
        <v>+18</v>
      </c>
      <c r="AA82" s="14" t="s">
        <v>35</v>
      </c>
      <c r="AB82" s="37"/>
      <c r="AC82" s="38"/>
      <c r="AD82" s="38" t="str">
        <f>IF(ISNA(VLOOKUP(D82,'[1]Liste en forme Garçons'!$C:$C,1,FALSE)),"","*")</f>
        <v>*</v>
      </c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</row>
    <row r="83" spans="1:46" s="39" customFormat="1" x14ac:dyDescent="0.35">
      <c r="A83" s="19"/>
      <c r="B83" s="25" t="s">
        <v>52</v>
      </c>
      <c r="C83" s="25" t="s">
        <v>348</v>
      </c>
      <c r="D83" s="26" t="s">
        <v>349</v>
      </c>
      <c r="E83" s="27" t="s">
        <v>350</v>
      </c>
      <c r="F83" s="28">
        <v>895</v>
      </c>
      <c r="G83" s="29">
        <v>35864</v>
      </c>
      <c r="H83" s="30" t="str">
        <f>IF(E83="","",IF(COUNTIF([1]Paramètres!$H:$H,E83)=1,IF([1]Paramètres!$E$3=[1]Paramètres!$A$23,"Belfort/Montbéliard",IF([1]Paramètres!$E$3=[1]Paramètres!$A$24,"Doubs","Franche-Comté")),IF(COUNTIF([1]Paramètres!$I:$I,E83)=1,IF([1]Paramètres!$E$3=[1]Paramètres!$A$23,"Belfort/Montbéliard",IF([1]Paramètres!$E$3=[1]Paramètres!$A$24,"Belfort","Franche-Comté")),IF(COUNTIF([1]Paramètres!$J:$J,E83)=1,IF([1]Paramètres!$E$3=[1]Paramètres!$A$25,"Franche-Comté","Haute-Saône"),IF(COUNTIF([1]Paramètres!$K:$K,E83)=1,IF([1]Paramètres!$E$3=[1]Paramètres!$A$25,"Franche-Comté","Jura"),IF(COUNTIF([1]Paramètres!$G:$G,E83)=1,IF([1]Paramètres!$E$3=[1]Paramètres!$A$23,"Besançon",IF([1]Paramètres!$E$3=[1]Paramètres!$A$24,"Doubs","Franche-Comté")),"*** INCONNU ***"))))))</f>
        <v>Doubs</v>
      </c>
      <c r="I83" s="31">
        <f>LOOKUP(YEAR(G83)-[1]Paramètres!$E$1,[1]Paramètres!$A$1:$A$20)</f>
        <v>-19</v>
      </c>
      <c r="J83" s="31" t="str">
        <f>LOOKUP(I83,[1]Paramètres!$A$1:$B$20)</f>
        <v>S</v>
      </c>
      <c r="K83" s="31">
        <f t="shared" si="15"/>
        <v>8</v>
      </c>
      <c r="L83" s="14" t="s">
        <v>316</v>
      </c>
      <c r="M83" s="14" t="s">
        <v>293</v>
      </c>
      <c r="N83" s="14" t="s">
        <v>341</v>
      </c>
      <c r="O83" s="14" t="s">
        <v>253</v>
      </c>
      <c r="P83" s="33" t="str">
        <f t="shared" si="9"/>
        <v>30E</v>
      </c>
      <c r="Q83" s="34">
        <f t="shared" si="17"/>
        <v>100000000</v>
      </c>
      <c r="R83" s="34">
        <f t="shared" si="17"/>
        <v>500000000</v>
      </c>
      <c r="S83" s="34">
        <f t="shared" si="17"/>
        <v>400000000</v>
      </c>
      <c r="T83" s="34">
        <f t="shared" si="16"/>
        <v>2000000000</v>
      </c>
      <c r="U83" s="34">
        <f t="shared" si="10"/>
        <v>3000000000</v>
      </c>
      <c r="V83" s="35" t="str">
        <f t="shared" si="11"/>
        <v>30E</v>
      </c>
      <c r="W83" s="36">
        <f t="shared" si="12"/>
        <v>0</v>
      </c>
      <c r="X83" s="35" t="str">
        <f t="shared" si="13"/>
        <v>30E</v>
      </c>
      <c r="Y83" s="36">
        <f t="shared" si="14"/>
        <v>0</v>
      </c>
      <c r="Z83" s="31" t="str">
        <f ca="1">LOOKUP(I83,[1]Paramètres!$A$1:$A$20,[1]Paramètres!$C$1:$C$21)</f>
        <v>+18</v>
      </c>
      <c r="AA83" s="14" t="s">
        <v>35</v>
      </c>
      <c r="AB83" s="37"/>
      <c r="AC83" s="38"/>
      <c r="AD83" s="38" t="str">
        <f>IF(ISNA(VLOOKUP(D83,'[1]Liste en forme Garçons'!$C:$C,1,FALSE)),"","*")</f>
        <v>*</v>
      </c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</row>
    <row r="84" spans="1:46" s="39" customFormat="1" x14ac:dyDescent="0.35">
      <c r="A84" s="19"/>
      <c r="B84" s="25" t="s">
        <v>351</v>
      </c>
      <c r="C84" s="25" t="s">
        <v>352</v>
      </c>
      <c r="D84" s="26" t="s">
        <v>353</v>
      </c>
      <c r="E84" s="27" t="s">
        <v>274</v>
      </c>
      <c r="F84" s="28">
        <v>514</v>
      </c>
      <c r="G84" s="29">
        <v>28078</v>
      </c>
      <c r="H84" s="30" t="str">
        <f>IF(E84="","",IF(COUNTIF([1]Paramètres!$H:$H,E84)=1,IF([1]Paramètres!$E$3=[1]Paramètres!$A$23,"Belfort/Montbéliard",IF([1]Paramètres!$E$3=[1]Paramètres!$A$24,"Doubs","Franche-Comté")),IF(COUNTIF([1]Paramètres!$I:$I,E84)=1,IF([1]Paramètres!$E$3=[1]Paramètres!$A$23,"Belfort/Montbéliard",IF([1]Paramètres!$E$3=[1]Paramètres!$A$24,"Belfort","Franche-Comté")),IF(COUNTIF([1]Paramètres!$J:$J,E84)=1,IF([1]Paramètres!$E$3=[1]Paramètres!$A$25,"Franche-Comté","Haute-Saône"),IF(COUNTIF([1]Paramètres!$K:$K,E84)=1,IF([1]Paramètres!$E$3=[1]Paramètres!$A$25,"Franche-Comté","Jura"),IF(COUNTIF([1]Paramètres!$G:$G,E84)=1,IF([1]Paramètres!$E$3=[1]Paramètres!$A$23,"Besançon",IF([1]Paramètres!$E$3=[1]Paramètres!$A$24,"Doubs","Franche-Comté")),"*** INCONNU ***"))))))</f>
        <v>Doubs</v>
      </c>
      <c r="I84" s="31">
        <f>LOOKUP(YEAR(G84)-[1]Paramètres!$E$1,[1]Paramètres!$A$1:$A$20)</f>
        <v>-50</v>
      </c>
      <c r="J84" s="31" t="str">
        <f>LOOKUP(I84,[1]Paramètres!$A$1:$B$20)</f>
        <v>V1</v>
      </c>
      <c r="K84" s="31">
        <f t="shared" si="15"/>
        <v>5</v>
      </c>
      <c r="L84" s="32" t="s">
        <v>341</v>
      </c>
      <c r="M84" s="32" t="s">
        <v>265</v>
      </c>
      <c r="N84" s="32" t="s">
        <v>354</v>
      </c>
      <c r="O84" s="32" t="s">
        <v>341</v>
      </c>
      <c r="P84" s="33" t="str">
        <f t="shared" si="9"/>
        <v>23E33F</v>
      </c>
      <c r="Q84" s="34">
        <f t="shared" si="17"/>
        <v>400000000</v>
      </c>
      <c r="R84" s="34">
        <f t="shared" si="17"/>
        <v>1500000000</v>
      </c>
      <c r="S84" s="34">
        <f t="shared" si="17"/>
        <v>33000000</v>
      </c>
      <c r="T84" s="34">
        <f t="shared" si="16"/>
        <v>400000000</v>
      </c>
      <c r="U84" s="34">
        <f t="shared" si="10"/>
        <v>2333000000</v>
      </c>
      <c r="V84" s="35" t="str">
        <f t="shared" si="11"/>
        <v>23E</v>
      </c>
      <c r="W84" s="36">
        <f t="shared" si="12"/>
        <v>33000000</v>
      </c>
      <c r="X84" s="35" t="str">
        <f t="shared" si="13"/>
        <v>23E33F</v>
      </c>
      <c r="Y84" s="36">
        <f t="shared" si="14"/>
        <v>0</v>
      </c>
      <c r="Z84" s="31" t="str">
        <f ca="1">LOOKUP(I84,[1]Paramètres!$A$1:$A$20,[1]Paramètres!$C$1:$C$21)</f>
        <v>+18</v>
      </c>
      <c r="AA84" s="14" t="s">
        <v>35</v>
      </c>
      <c r="AB84" s="37"/>
      <c r="AC84" s="38"/>
      <c r="AD84" s="38" t="str">
        <f>IF(ISNA(VLOOKUP(D84,'[1]Liste en forme Garçons'!$C:$C,1,FALSE)),"","*")</f>
        <v>*</v>
      </c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</row>
    <row r="85" spans="1:46" s="39" customFormat="1" x14ac:dyDescent="0.35">
      <c r="A85" s="19"/>
      <c r="B85" s="25" t="s">
        <v>75</v>
      </c>
      <c r="C85" s="25" t="s">
        <v>286</v>
      </c>
      <c r="D85" s="26" t="s">
        <v>355</v>
      </c>
      <c r="E85" s="27" t="s">
        <v>225</v>
      </c>
      <c r="F85" s="28">
        <v>1045</v>
      </c>
      <c r="G85" s="29">
        <v>34638</v>
      </c>
      <c r="H85" s="30" t="str">
        <f>IF(E85="","",IF(COUNTIF([1]Paramètres!$H:$H,E85)=1,IF([1]Paramètres!$E$3=[1]Paramètres!$A$23,"Belfort/Montbéliard",IF([1]Paramètres!$E$3=[1]Paramètres!$A$24,"Doubs","Franche-Comté")),IF(COUNTIF([1]Paramètres!$I:$I,E85)=1,IF([1]Paramètres!$E$3=[1]Paramètres!$A$23,"Belfort/Montbéliard",IF([1]Paramètres!$E$3=[1]Paramètres!$A$24,"Belfort","Franche-Comté")),IF(COUNTIF([1]Paramètres!$J:$J,E85)=1,IF([1]Paramètres!$E$3=[1]Paramètres!$A$25,"Franche-Comté","Haute-Saône"),IF(COUNTIF([1]Paramètres!$K:$K,E85)=1,IF([1]Paramètres!$E$3=[1]Paramètres!$A$25,"Franche-Comté","Jura"),IF(COUNTIF([1]Paramètres!$G:$G,E85)=1,IF([1]Paramètres!$E$3=[1]Paramètres!$A$23,"Besançon",IF([1]Paramètres!$E$3=[1]Paramètres!$A$24,"Doubs","Franche-Comté")),"*** INCONNU ***"))))))</f>
        <v>Doubs</v>
      </c>
      <c r="I85" s="31">
        <f>LOOKUP(YEAR(G85)-[1]Paramètres!$E$1,[1]Paramètres!$A$1:$A$20)</f>
        <v>-40</v>
      </c>
      <c r="J85" s="31" t="str">
        <f>LOOKUP(I85,[1]Paramètres!$A$1:$B$20)</f>
        <v>S</v>
      </c>
      <c r="K85" s="31">
        <f t="shared" si="15"/>
        <v>10</v>
      </c>
      <c r="L85" s="32" t="s">
        <v>253</v>
      </c>
      <c r="M85" s="32">
        <v>0</v>
      </c>
      <c r="N85" s="32" t="s">
        <v>333</v>
      </c>
      <c r="O85" s="32">
        <v>0</v>
      </c>
      <c r="P85" s="33" t="str">
        <f t="shared" si="9"/>
        <v>23E</v>
      </c>
      <c r="Q85" s="34">
        <f t="shared" si="17"/>
        <v>2000000000</v>
      </c>
      <c r="R85" s="34">
        <f t="shared" si="17"/>
        <v>0</v>
      </c>
      <c r="S85" s="34">
        <f t="shared" si="17"/>
        <v>300000000</v>
      </c>
      <c r="T85" s="34">
        <f t="shared" si="16"/>
        <v>0</v>
      </c>
      <c r="U85" s="34">
        <f t="shared" si="10"/>
        <v>2300000000</v>
      </c>
      <c r="V85" s="35" t="str">
        <f t="shared" si="11"/>
        <v>23E</v>
      </c>
      <c r="W85" s="36">
        <f t="shared" si="12"/>
        <v>0</v>
      </c>
      <c r="X85" s="35" t="str">
        <f t="shared" si="13"/>
        <v>23E</v>
      </c>
      <c r="Y85" s="36">
        <f t="shared" si="14"/>
        <v>0</v>
      </c>
      <c r="Z85" s="31" t="str">
        <f ca="1">LOOKUP(I85,[1]Paramètres!$A$1:$A$20,[1]Paramètres!$C$1:$C$21)</f>
        <v>+18</v>
      </c>
      <c r="AA85" s="14" t="s">
        <v>35</v>
      </c>
      <c r="AB85" s="100" t="s">
        <v>709</v>
      </c>
      <c r="AC85" s="38"/>
      <c r="AD85" s="38" t="str">
        <f>IF(ISNA(VLOOKUP(D85,'[1]Liste en forme Garçons'!$C:$C,1,FALSE)),"","*")</f>
        <v>*</v>
      </c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</row>
    <row r="86" spans="1:46" s="39" customFormat="1" x14ac:dyDescent="0.35">
      <c r="A86" s="19"/>
      <c r="B86" s="25" t="s">
        <v>356</v>
      </c>
      <c r="C86" s="25" t="s">
        <v>357</v>
      </c>
      <c r="D86" s="26" t="s">
        <v>358</v>
      </c>
      <c r="E86" s="44" t="s">
        <v>340</v>
      </c>
      <c r="F86" s="28">
        <v>933</v>
      </c>
      <c r="G86" s="29">
        <v>33136</v>
      </c>
      <c r="H86" s="30" t="str">
        <f>IF(E86="","",IF(COUNTIF([1]Paramètres!$H:$H,E86)=1,IF([1]Paramètres!$E$3=[1]Paramètres!$A$23,"Belfort/Montbéliard",IF([1]Paramètres!$E$3=[1]Paramètres!$A$24,"Doubs","Franche-Comté")),IF(COUNTIF([1]Paramètres!$I:$I,E86)=1,IF([1]Paramètres!$E$3=[1]Paramètres!$A$23,"Belfort/Montbéliard",IF([1]Paramètres!$E$3=[1]Paramètres!$A$24,"Belfort","Franche-Comté")),IF(COUNTIF([1]Paramètres!$J:$J,E86)=1,IF([1]Paramètres!$E$3=[1]Paramètres!$A$25,"Franche-Comté","Haute-Saône"),IF(COUNTIF([1]Paramètres!$K:$K,E86)=1,IF([1]Paramètres!$E$3=[1]Paramètres!$A$25,"Franche-Comté","Jura"),IF(COUNTIF([1]Paramètres!$G:$G,E86)=1,IF([1]Paramètres!$E$3=[1]Paramètres!$A$23,"Besançon",IF([1]Paramètres!$E$3=[1]Paramètres!$A$24,"Doubs","Franche-Comté")),"*** INCONNU ***"))))))</f>
        <v>Doubs</v>
      </c>
      <c r="I86" s="31">
        <f>LOOKUP(YEAR(G86)-[1]Paramètres!$E$1,[1]Paramètres!$A$1:$A$20)</f>
        <v>-40</v>
      </c>
      <c r="J86" s="31" t="str">
        <f>LOOKUP(I86,[1]Paramètres!$A$1:$B$20)</f>
        <v>S</v>
      </c>
      <c r="K86" s="31">
        <f t="shared" si="15"/>
        <v>9</v>
      </c>
      <c r="L86" s="14" t="s">
        <v>293</v>
      </c>
      <c r="M86" s="32" t="s">
        <v>341</v>
      </c>
      <c r="N86" s="32" t="s">
        <v>266</v>
      </c>
      <c r="O86" s="14" t="s">
        <v>341</v>
      </c>
      <c r="P86" s="33" t="str">
        <f t="shared" si="9"/>
        <v>20E</v>
      </c>
      <c r="Q86" s="34">
        <f t="shared" si="17"/>
        <v>500000000</v>
      </c>
      <c r="R86" s="34">
        <f t="shared" si="17"/>
        <v>400000000</v>
      </c>
      <c r="S86" s="34">
        <f t="shared" si="17"/>
        <v>700000000</v>
      </c>
      <c r="T86" s="34">
        <f t="shared" si="16"/>
        <v>400000000</v>
      </c>
      <c r="U86" s="34">
        <f t="shared" si="10"/>
        <v>2000000000</v>
      </c>
      <c r="V86" s="35" t="str">
        <f t="shared" si="11"/>
        <v>20E</v>
      </c>
      <c r="W86" s="36">
        <f t="shared" si="12"/>
        <v>0</v>
      </c>
      <c r="X86" s="35" t="str">
        <f t="shared" si="13"/>
        <v>20E</v>
      </c>
      <c r="Y86" s="36">
        <f t="shared" si="14"/>
        <v>0</v>
      </c>
      <c r="Z86" s="31" t="str">
        <f ca="1">LOOKUP(I86,[1]Paramètres!$A$1:$A$20,[1]Paramètres!$C$1:$C$21)</f>
        <v>+18</v>
      </c>
      <c r="AA86" s="14" t="s">
        <v>35</v>
      </c>
      <c r="AB86" s="37"/>
      <c r="AC86" s="38"/>
      <c r="AD86" s="38" t="str">
        <f>IF(ISNA(VLOOKUP(D86,'[1]Liste en forme Garçons'!$C:$C,1,FALSE)),"","*")</f>
        <v>*</v>
      </c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</row>
    <row r="87" spans="1:46" s="39" customFormat="1" x14ac:dyDescent="0.35">
      <c r="A87" s="19"/>
      <c r="B87" s="25" t="s">
        <v>359</v>
      </c>
      <c r="C87" s="25" t="s">
        <v>360</v>
      </c>
      <c r="D87" s="26" t="s">
        <v>361</v>
      </c>
      <c r="E87" s="27" t="s">
        <v>307</v>
      </c>
      <c r="F87" s="28">
        <v>500</v>
      </c>
      <c r="G87" s="29">
        <v>19688</v>
      </c>
      <c r="H87" s="30" t="str">
        <f>IF(E87="","",IF(COUNTIF([1]Paramètres!$H:$H,E87)=1,IF([1]Paramètres!$E$3=[1]Paramètres!$A$23,"Belfort/Montbéliard",IF([1]Paramètres!$E$3=[1]Paramètres!$A$24,"Doubs","Franche-Comté")),IF(COUNTIF([1]Paramètres!$I:$I,E87)=1,IF([1]Paramètres!$E$3=[1]Paramètres!$A$23,"Belfort/Montbéliard",IF([1]Paramètres!$E$3=[1]Paramètres!$A$24,"Belfort","Franche-Comté")),IF(COUNTIF([1]Paramètres!$J:$J,E87)=1,IF([1]Paramètres!$E$3=[1]Paramètres!$A$25,"Franche-Comté","Haute-Saône"),IF(COUNTIF([1]Paramètres!$K:$K,E87)=1,IF([1]Paramètres!$E$3=[1]Paramètres!$A$25,"Franche-Comté","Jura"),IF(COUNTIF([1]Paramètres!$G:$G,E87)=1,IF([1]Paramètres!$E$3=[1]Paramètres!$A$23,"Besançon",IF([1]Paramètres!$E$3=[1]Paramètres!$A$24,"Doubs","Franche-Comté")),"*** INCONNU ***"))))))</f>
        <v>Doubs</v>
      </c>
      <c r="I87" s="31">
        <f>LOOKUP(YEAR(G87)-[1]Paramètres!$E$1,[1]Paramètres!$A$1:$A$20)</f>
        <v>-70</v>
      </c>
      <c r="J87" s="31" t="str">
        <f>LOOKUP(I87,[1]Paramètres!$A$1:$B$20)</f>
        <v>V3</v>
      </c>
      <c r="K87" s="31">
        <f t="shared" si="15"/>
        <v>5</v>
      </c>
      <c r="L87" s="14" t="s">
        <v>362</v>
      </c>
      <c r="M87" s="14" t="s">
        <v>341</v>
      </c>
      <c r="N87" s="14" t="s">
        <v>363</v>
      </c>
      <c r="O87" s="14" t="s">
        <v>298</v>
      </c>
      <c r="P87" s="33" t="str">
        <f t="shared" si="9"/>
        <v>14E62F</v>
      </c>
      <c r="Q87" s="34">
        <f t="shared" si="17"/>
        <v>2000000</v>
      </c>
      <c r="R87" s="34">
        <f t="shared" si="17"/>
        <v>400000000</v>
      </c>
      <c r="S87" s="34">
        <f t="shared" si="17"/>
        <v>60000000</v>
      </c>
      <c r="T87" s="34">
        <f t="shared" si="16"/>
        <v>1000000000</v>
      </c>
      <c r="U87" s="34">
        <f t="shared" si="10"/>
        <v>1462000000</v>
      </c>
      <c r="V87" s="35" t="str">
        <f t="shared" si="11"/>
        <v>14E</v>
      </c>
      <c r="W87" s="36">
        <f t="shared" si="12"/>
        <v>62000000</v>
      </c>
      <c r="X87" s="35" t="str">
        <f t="shared" si="13"/>
        <v>14E62F</v>
      </c>
      <c r="Y87" s="36">
        <f t="shared" si="14"/>
        <v>0</v>
      </c>
      <c r="Z87" s="31" t="str">
        <f ca="1">LOOKUP(I87,[1]Paramètres!$A$1:$A$20,[1]Paramètres!$C$1:$C$21)</f>
        <v>+18</v>
      </c>
      <c r="AA87" s="14" t="s">
        <v>35</v>
      </c>
      <c r="AB87" s="37"/>
      <c r="AC87" s="38"/>
      <c r="AD87" s="38" t="str">
        <f>IF(ISNA(VLOOKUP(D87,'[1]Liste en forme Garçons'!$C:$C,1,FALSE)),"","*")</f>
        <v>*</v>
      </c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</row>
    <row r="88" spans="1:46" s="39" customFormat="1" x14ac:dyDescent="0.35">
      <c r="A88" s="19"/>
      <c r="B88" s="25" t="s">
        <v>364</v>
      </c>
      <c r="C88" s="25" t="s">
        <v>365</v>
      </c>
      <c r="D88" s="26" t="s">
        <v>366</v>
      </c>
      <c r="E88" s="27" t="s">
        <v>199</v>
      </c>
      <c r="F88" s="28">
        <v>500</v>
      </c>
      <c r="G88" s="29">
        <v>9916</v>
      </c>
      <c r="H88" s="30" t="str">
        <f>IF(E88="","",IF(COUNTIF([1]Paramètres!$H:$H,E88)=1,IF([1]Paramètres!$E$3=[1]Paramètres!$A$23,"Belfort/Montbéliard",IF([1]Paramètres!$E$3=[1]Paramètres!$A$24,"Doubs","Franche-Comté")),IF(COUNTIF([1]Paramètres!$I:$I,E88)=1,IF([1]Paramètres!$E$3=[1]Paramètres!$A$23,"Belfort/Montbéliard",IF([1]Paramètres!$E$3=[1]Paramètres!$A$24,"Belfort","Franche-Comté")),IF(COUNTIF([1]Paramètres!$J:$J,E88)=1,IF([1]Paramètres!$E$3=[1]Paramètres!$A$25,"Franche-Comté","Haute-Saône"),IF(COUNTIF([1]Paramètres!$K:$K,E88)=1,IF([1]Paramètres!$E$3=[1]Paramètres!$A$25,"Franche-Comté","Jura"),IF(COUNTIF([1]Paramètres!$G:$G,E88)=1,IF([1]Paramètres!$E$3=[1]Paramètres!$A$23,"Besançon",IF([1]Paramètres!$E$3=[1]Paramètres!$A$24,"Doubs","Franche-Comté")),"*** INCONNU ***"))))))</f>
        <v>Doubs</v>
      </c>
      <c r="I88" s="31">
        <f>LOOKUP(YEAR(G88)-[1]Paramètres!$E$1,[1]Paramètres!$A$1:$A$20)</f>
        <v>-90</v>
      </c>
      <c r="J88" s="31" t="str">
        <f>LOOKUP(I88,[1]Paramètres!$A$1:$B$20)</f>
        <v>V5</v>
      </c>
      <c r="K88" s="31">
        <f t="shared" si="15"/>
        <v>5</v>
      </c>
      <c r="L88" s="14" t="s">
        <v>326</v>
      </c>
      <c r="M88" s="14" t="s">
        <v>367</v>
      </c>
      <c r="N88" s="14">
        <v>0</v>
      </c>
      <c r="O88" s="14" t="s">
        <v>368</v>
      </c>
      <c r="P88" s="33" t="str">
        <f t="shared" si="9"/>
        <v>11E50F</v>
      </c>
      <c r="Q88" s="34">
        <f t="shared" si="17"/>
        <v>200000000</v>
      </c>
      <c r="R88" s="34">
        <f t="shared" si="17"/>
        <v>900000000</v>
      </c>
      <c r="S88" s="34">
        <f t="shared" si="17"/>
        <v>0</v>
      </c>
      <c r="T88" s="34">
        <f t="shared" si="16"/>
        <v>50000000</v>
      </c>
      <c r="U88" s="34">
        <f t="shared" si="10"/>
        <v>1150000000</v>
      </c>
      <c r="V88" s="35" t="str">
        <f t="shared" si="11"/>
        <v>11E</v>
      </c>
      <c r="W88" s="36">
        <f t="shared" si="12"/>
        <v>50000000</v>
      </c>
      <c r="X88" s="35" t="str">
        <f t="shared" si="13"/>
        <v>11E50F</v>
      </c>
      <c r="Y88" s="36">
        <f t="shared" si="14"/>
        <v>0</v>
      </c>
      <c r="Z88" s="31" t="str">
        <f ca="1">LOOKUP(I88,[1]Paramètres!$A$1:$A$20,[1]Paramètres!$C$1:$C$21)</f>
        <v>+18</v>
      </c>
      <c r="AA88" s="14" t="s">
        <v>35</v>
      </c>
      <c r="AB88" s="37"/>
      <c r="AC88" s="38"/>
      <c r="AD88" s="38" t="str">
        <f>IF(ISNA(VLOOKUP(D88,'[1]Liste en forme Garçons'!$C:$C,1,FALSE)),"","*")</f>
        <v>*</v>
      </c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</row>
    <row r="89" spans="1:46" s="39" customFormat="1" x14ac:dyDescent="0.35">
      <c r="A89" s="19"/>
      <c r="B89" s="25" t="s">
        <v>369</v>
      </c>
      <c r="C89" s="25" t="s">
        <v>370</v>
      </c>
      <c r="D89" s="26" t="s">
        <v>371</v>
      </c>
      <c r="E89" s="27" t="s">
        <v>108</v>
      </c>
      <c r="F89" s="28">
        <v>830</v>
      </c>
      <c r="G89" s="29">
        <v>26662</v>
      </c>
      <c r="H89" s="30" t="str">
        <f>IF(E89="","",IF(COUNTIF([1]Paramètres!$H:$H,E89)=1,IF([1]Paramètres!$E$3=[1]Paramètres!$A$23,"Belfort/Montbéliard",IF([1]Paramètres!$E$3=[1]Paramètres!$A$24,"Doubs","Franche-Comté")),IF(COUNTIF([1]Paramètres!$I:$I,E89)=1,IF([1]Paramètres!$E$3=[1]Paramètres!$A$23,"Belfort/Montbéliard",IF([1]Paramètres!$E$3=[1]Paramètres!$A$24,"Belfort","Franche-Comté")),IF(COUNTIF([1]Paramètres!$J:$J,E89)=1,IF([1]Paramètres!$E$3=[1]Paramètres!$A$25,"Franche-Comté","Haute-Saône"),IF(COUNTIF([1]Paramètres!$K:$K,E89)=1,IF([1]Paramètres!$E$3=[1]Paramètres!$A$25,"Franche-Comté","Jura"),IF(COUNTIF([1]Paramètres!$G:$G,E89)=1,IF([1]Paramètres!$E$3=[1]Paramètres!$A$23,"Besançon",IF([1]Paramètres!$E$3=[1]Paramètres!$A$24,"Doubs","Franche-Comté")),"*** INCONNU ***"))))))</f>
        <v>Doubs</v>
      </c>
      <c r="I89" s="31">
        <f>LOOKUP(YEAR(G89)-[1]Paramètres!$E$1,[1]Paramètres!$A$1:$A$20)</f>
        <v>-50</v>
      </c>
      <c r="J89" s="31" t="str">
        <f>LOOKUP(I89,[1]Paramètres!$A$1:$B$20)</f>
        <v>V1</v>
      </c>
      <c r="K89" s="31">
        <f t="shared" si="15"/>
        <v>8</v>
      </c>
      <c r="L89" s="32" t="s">
        <v>372</v>
      </c>
      <c r="M89" s="32" t="s">
        <v>372</v>
      </c>
      <c r="N89" s="32" t="s">
        <v>346</v>
      </c>
      <c r="O89" s="32" t="s">
        <v>293</v>
      </c>
      <c r="P89" s="33" t="str">
        <f t="shared" si="9"/>
        <v>6E25F</v>
      </c>
      <c r="Q89" s="34">
        <f t="shared" si="17"/>
        <v>30000000</v>
      </c>
      <c r="R89" s="34">
        <f t="shared" si="17"/>
        <v>30000000</v>
      </c>
      <c r="S89" s="34">
        <f t="shared" si="17"/>
        <v>65000000</v>
      </c>
      <c r="T89" s="34">
        <f t="shared" si="16"/>
        <v>500000000</v>
      </c>
      <c r="U89" s="34">
        <f t="shared" si="10"/>
        <v>625000000</v>
      </c>
      <c r="V89" s="35" t="str">
        <f t="shared" si="11"/>
        <v>6E</v>
      </c>
      <c r="W89" s="36">
        <f t="shared" si="12"/>
        <v>25000000</v>
      </c>
      <c r="X89" s="35" t="str">
        <f t="shared" si="13"/>
        <v>6E25F</v>
      </c>
      <c r="Y89" s="36">
        <f t="shared" si="14"/>
        <v>0</v>
      </c>
      <c r="Z89" s="31" t="str">
        <f ca="1">LOOKUP(I89,[1]Paramètres!$A$1:$A$20,[1]Paramètres!$C$1:$C$21)</f>
        <v>+18</v>
      </c>
      <c r="AA89" s="14" t="s">
        <v>35</v>
      </c>
      <c r="AB89" s="37"/>
      <c r="AC89" s="38"/>
      <c r="AD89" s="38" t="str">
        <f>IF(ISNA(VLOOKUP(D89,'[1]Liste en forme Garçons'!$C:$C,1,FALSE)),"","*")</f>
        <v>*</v>
      </c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</row>
    <row r="90" spans="1:46" s="39" customFormat="1" x14ac:dyDescent="0.35">
      <c r="A90" s="19"/>
      <c r="B90" s="25" t="s">
        <v>373</v>
      </c>
      <c r="C90" s="25" t="s">
        <v>131</v>
      </c>
      <c r="D90" s="26" t="s">
        <v>374</v>
      </c>
      <c r="E90" s="27" t="s">
        <v>97</v>
      </c>
      <c r="F90" s="28">
        <v>628</v>
      </c>
      <c r="G90" s="29">
        <v>27211</v>
      </c>
      <c r="H90" s="30" t="str">
        <f>IF(E90="","",IF(COUNTIF([1]Paramètres!$H:$H,E90)=1,IF([1]Paramètres!$E$3=[1]Paramètres!$A$23,"Belfort/Montbéliard",IF([1]Paramètres!$E$3=[1]Paramètres!$A$24,"Doubs","Franche-Comté")),IF(COUNTIF([1]Paramètres!$I:$I,E90)=1,IF([1]Paramètres!$E$3=[1]Paramètres!$A$23,"Belfort/Montbéliard",IF([1]Paramètres!$E$3=[1]Paramètres!$A$24,"Belfort","Franche-Comté")),IF(COUNTIF([1]Paramètres!$J:$J,E90)=1,IF([1]Paramètres!$E$3=[1]Paramètres!$A$25,"Franche-Comté","Haute-Saône"),IF(COUNTIF([1]Paramètres!$K:$K,E90)=1,IF([1]Paramètres!$E$3=[1]Paramètres!$A$25,"Franche-Comté","Jura"),IF(COUNTIF([1]Paramètres!$G:$G,E90)=1,IF([1]Paramètres!$E$3=[1]Paramètres!$A$23,"Besançon",IF([1]Paramètres!$E$3=[1]Paramètres!$A$24,"Doubs","Franche-Comté")),"*** INCONNU ***"))))))</f>
        <v>Doubs</v>
      </c>
      <c r="I90" s="31">
        <f>LOOKUP(YEAR(G90)-[1]Paramètres!$E$1,[1]Paramètres!$A$1:$A$20)</f>
        <v>-50</v>
      </c>
      <c r="J90" s="31" t="str">
        <f>LOOKUP(I90,[1]Paramètres!$A$1:$B$20)</f>
        <v>V1</v>
      </c>
      <c r="K90" s="31">
        <f t="shared" si="15"/>
        <v>6</v>
      </c>
      <c r="L90" s="32" t="s">
        <v>46</v>
      </c>
      <c r="M90" s="32" t="s">
        <v>46</v>
      </c>
      <c r="N90" s="14" t="s">
        <v>293</v>
      </c>
      <c r="O90" s="14">
        <v>0</v>
      </c>
      <c r="P90" s="33" t="str">
        <f t="shared" si="9"/>
        <v>5E</v>
      </c>
      <c r="Q90" s="34">
        <f t="shared" si="17"/>
        <v>0</v>
      </c>
      <c r="R90" s="34">
        <f t="shared" si="17"/>
        <v>0</v>
      </c>
      <c r="S90" s="34">
        <f t="shared" si="17"/>
        <v>500000000</v>
      </c>
      <c r="T90" s="34">
        <f t="shared" si="16"/>
        <v>0</v>
      </c>
      <c r="U90" s="34">
        <f t="shared" si="10"/>
        <v>500000000</v>
      </c>
      <c r="V90" s="35" t="str">
        <f t="shared" si="11"/>
        <v>5E</v>
      </c>
      <c r="W90" s="36">
        <f t="shared" si="12"/>
        <v>0</v>
      </c>
      <c r="X90" s="35" t="str">
        <f t="shared" si="13"/>
        <v>5E</v>
      </c>
      <c r="Y90" s="36">
        <f t="shared" si="14"/>
        <v>0</v>
      </c>
      <c r="Z90" s="31" t="str">
        <f ca="1">LOOKUP(I90,[1]Paramètres!$A$1:$A$20,[1]Paramètres!$C$1:$C$21)</f>
        <v>+18</v>
      </c>
      <c r="AA90" s="14" t="s">
        <v>35</v>
      </c>
      <c r="AB90" s="37" t="s">
        <v>708</v>
      </c>
      <c r="AC90" s="38"/>
      <c r="AD90" s="38" t="str">
        <f>IF(ISNA(VLOOKUP(D90,'[1]Liste en forme Garçons'!$C:$C,1,FALSE)),"","*")</f>
        <v>*</v>
      </c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</row>
    <row r="91" spans="1:46" s="39" customFormat="1" x14ac:dyDescent="0.35">
      <c r="A91" s="19"/>
      <c r="B91" s="25" t="s">
        <v>356</v>
      </c>
      <c r="C91" s="25" t="s">
        <v>375</v>
      </c>
      <c r="D91" s="26" t="s">
        <v>376</v>
      </c>
      <c r="E91" s="44" t="s">
        <v>350</v>
      </c>
      <c r="F91" s="28">
        <v>769</v>
      </c>
      <c r="G91" s="29">
        <v>34193</v>
      </c>
      <c r="H91" s="30" t="str">
        <f>IF(E91="","",IF(COUNTIF([1]Paramètres!$H:$H,E91)=1,IF([1]Paramètres!$E$3=[1]Paramètres!$A$23,"Belfort/Montbéliard",IF([1]Paramètres!$E$3=[1]Paramètres!$A$24,"Doubs","Franche-Comté")),IF(COUNTIF([1]Paramètres!$I:$I,E91)=1,IF([1]Paramètres!$E$3=[1]Paramètres!$A$23,"Belfort/Montbéliard",IF([1]Paramètres!$E$3=[1]Paramètres!$A$24,"Belfort","Franche-Comté")),IF(COUNTIF([1]Paramètres!$J:$J,E91)=1,IF([1]Paramètres!$E$3=[1]Paramètres!$A$25,"Franche-Comté","Haute-Saône"),IF(COUNTIF([1]Paramètres!$K:$K,E91)=1,IF([1]Paramètres!$E$3=[1]Paramètres!$A$25,"Franche-Comté","Jura"),IF(COUNTIF([1]Paramètres!$G:$G,E91)=1,IF([1]Paramètres!$E$3=[1]Paramètres!$A$23,"Besançon",IF([1]Paramètres!$E$3=[1]Paramètres!$A$24,"Doubs","Franche-Comté")),"*** INCONNU ***"))))))</f>
        <v>Doubs</v>
      </c>
      <c r="I91" s="31">
        <f>LOOKUP(YEAR(G91)-[1]Paramètres!$E$1,[1]Paramètres!$A$1:$A$20)</f>
        <v>-40</v>
      </c>
      <c r="J91" s="31" t="str">
        <f>LOOKUP(I91,[1]Paramètres!$A$1:$B$20)</f>
        <v>S</v>
      </c>
      <c r="K91" s="31">
        <f t="shared" si="15"/>
        <v>7</v>
      </c>
      <c r="L91" s="14" t="s">
        <v>333</v>
      </c>
      <c r="M91" s="32" t="s">
        <v>377</v>
      </c>
      <c r="N91" s="32" t="s">
        <v>378</v>
      </c>
      <c r="O91" s="32" t="s">
        <v>379</v>
      </c>
      <c r="P91" s="33" t="str">
        <f t="shared" si="9"/>
        <v>3E34F</v>
      </c>
      <c r="Q91" s="34">
        <f t="shared" si="17"/>
        <v>300000000</v>
      </c>
      <c r="R91" s="34">
        <f t="shared" si="17"/>
        <v>5000000</v>
      </c>
      <c r="S91" s="34">
        <f t="shared" si="17"/>
        <v>4000000</v>
      </c>
      <c r="T91" s="34">
        <f t="shared" si="16"/>
        <v>25000000</v>
      </c>
      <c r="U91" s="34">
        <f t="shared" si="10"/>
        <v>334000000</v>
      </c>
      <c r="V91" s="35" t="str">
        <f t="shared" si="11"/>
        <v>3E</v>
      </c>
      <c r="W91" s="36">
        <f t="shared" si="12"/>
        <v>34000000</v>
      </c>
      <c r="X91" s="35" t="str">
        <f t="shared" si="13"/>
        <v>3E34F</v>
      </c>
      <c r="Y91" s="36">
        <f t="shared" si="14"/>
        <v>0</v>
      </c>
      <c r="Z91" s="31" t="str">
        <f ca="1">LOOKUP(I91,[1]Paramètres!$A$1:$A$20,[1]Paramètres!$C$1:$C$21)</f>
        <v>+18</v>
      </c>
      <c r="AA91" s="14" t="s">
        <v>35</v>
      </c>
      <c r="AB91" s="37"/>
      <c r="AC91" s="38"/>
      <c r="AD91" s="38" t="str">
        <f>IF(ISNA(VLOOKUP(D91,'[1]Liste en forme Garçons'!$C:$C,1,FALSE)),"","*")</f>
        <v>*</v>
      </c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</row>
    <row r="92" spans="1:46" s="39" customFormat="1" x14ac:dyDescent="0.35">
      <c r="A92" s="19"/>
      <c r="B92" s="25" t="s">
        <v>380</v>
      </c>
      <c r="C92" s="25" t="s">
        <v>381</v>
      </c>
      <c r="D92" s="47" t="s">
        <v>382</v>
      </c>
      <c r="E92" s="44" t="s">
        <v>340</v>
      </c>
      <c r="F92" s="28">
        <v>792</v>
      </c>
      <c r="G92" s="29">
        <v>33136</v>
      </c>
      <c r="H92" s="30" t="str">
        <f>IF(E92="","",IF(COUNTIF([1]Paramètres!$H:$H,E92)=1,IF([1]Paramètres!$E$3=[1]Paramètres!$A$23,"Belfort/Montbéliard",IF([1]Paramètres!$E$3=[1]Paramètres!$A$24,"Doubs","Franche-Comté")),IF(COUNTIF([1]Paramètres!$I:$I,E92)=1,IF([1]Paramètres!$E$3=[1]Paramètres!$A$23,"Belfort/Montbéliard",IF([1]Paramètres!$E$3=[1]Paramètres!$A$24,"Belfort","Franche-Comté")),IF(COUNTIF([1]Paramètres!$J:$J,E92)=1,IF([1]Paramètres!$E$3=[1]Paramètres!$A$25,"Franche-Comté","Haute-Saône"),IF(COUNTIF([1]Paramètres!$K:$K,E92)=1,IF([1]Paramètres!$E$3=[1]Paramètres!$A$25,"Franche-Comté","Jura"),IF(COUNTIF([1]Paramètres!$G:$G,E92)=1,IF([1]Paramètres!$E$3=[1]Paramètres!$A$23,"Besançon",IF([1]Paramètres!$E$3=[1]Paramètres!$A$24,"Doubs","Franche-Comté")),"*** INCONNU ***"))))))</f>
        <v>Doubs</v>
      </c>
      <c r="I92" s="31">
        <f>LOOKUP(YEAR(G92)-[1]Paramètres!$E$1,[1]Paramètres!$A$1:$A$20)</f>
        <v>-40</v>
      </c>
      <c r="J92" s="31" t="str">
        <f>LOOKUP(I92,[1]Paramètres!$A$1:$B$20)</f>
        <v>S</v>
      </c>
      <c r="K92" s="31">
        <f t="shared" si="15"/>
        <v>7</v>
      </c>
      <c r="L92" s="14" t="s">
        <v>326</v>
      </c>
      <c r="M92" s="32" t="s">
        <v>383</v>
      </c>
      <c r="N92" s="32">
        <v>0</v>
      </c>
      <c r="O92" s="32" t="s">
        <v>384</v>
      </c>
      <c r="P92" s="33" t="str">
        <f t="shared" si="9"/>
        <v>2E43F</v>
      </c>
      <c r="Q92" s="34">
        <f t="shared" si="17"/>
        <v>200000000</v>
      </c>
      <c r="R92" s="34">
        <f t="shared" si="17"/>
        <v>40000000</v>
      </c>
      <c r="S92" s="34">
        <f t="shared" si="17"/>
        <v>0</v>
      </c>
      <c r="T92" s="34">
        <f t="shared" si="16"/>
        <v>3000000</v>
      </c>
      <c r="U92" s="34">
        <f t="shared" si="10"/>
        <v>243000000</v>
      </c>
      <c r="V92" s="35" t="str">
        <f t="shared" si="11"/>
        <v>2E</v>
      </c>
      <c r="W92" s="36">
        <f t="shared" si="12"/>
        <v>43000000</v>
      </c>
      <c r="X92" s="35" t="str">
        <f t="shared" si="13"/>
        <v>2E43F</v>
      </c>
      <c r="Y92" s="36">
        <f t="shared" si="14"/>
        <v>0</v>
      </c>
      <c r="Z92" s="31" t="str">
        <f ca="1">LOOKUP(I92,[1]Paramètres!$A$1:$A$20,[1]Paramètres!$C$1:$C$21)</f>
        <v>+18</v>
      </c>
      <c r="AA92" s="14" t="s">
        <v>35</v>
      </c>
      <c r="AB92" s="37"/>
      <c r="AC92" s="38"/>
      <c r="AD92" s="38" t="str">
        <f>IF(ISNA(VLOOKUP(D92,'[1]Liste en forme Garçons'!$C:$C,1,FALSE)),"","*")</f>
        <v>*</v>
      </c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</row>
    <row r="93" spans="1:46" s="39" customFormat="1" x14ac:dyDescent="0.35">
      <c r="A93" s="19"/>
      <c r="B93" s="25" t="s">
        <v>216</v>
      </c>
      <c r="C93" s="25" t="s">
        <v>385</v>
      </c>
      <c r="D93" s="26" t="s">
        <v>386</v>
      </c>
      <c r="E93" s="27" t="s">
        <v>251</v>
      </c>
      <c r="F93" s="28">
        <v>1013</v>
      </c>
      <c r="G93" s="29">
        <v>27630</v>
      </c>
      <c r="H93" s="30" t="str">
        <f>IF(E93="","",IF(COUNTIF([1]Paramètres!$H:$H,E93)=1,IF([1]Paramètres!$E$3=[1]Paramètres!$A$23,"Belfort/Montbéliard",IF([1]Paramètres!$E$3=[1]Paramètres!$A$24,"Doubs","Franche-Comté")),IF(COUNTIF([1]Paramètres!$I:$I,E93)=1,IF([1]Paramètres!$E$3=[1]Paramètres!$A$23,"Belfort/Montbéliard",IF([1]Paramètres!$E$3=[1]Paramètres!$A$24,"Belfort","Franche-Comté")),IF(COUNTIF([1]Paramètres!$J:$J,E93)=1,IF([1]Paramètres!$E$3=[1]Paramètres!$A$25,"Franche-Comté","Haute-Saône"),IF(COUNTIF([1]Paramètres!$K:$K,E93)=1,IF([1]Paramètres!$E$3=[1]Paramètres!$A$25,"Franche-Comté","Jura"),IF(COUNTIF([1]Paramètres!$G:$G,E93)=1,IF([1]Paramètres!$E$3=[1]Paramètres!$A$23,"Besançon",IF([1]Paramètres!$E$3=[1]Paramètres!$A$24,"Doubs","Franche-Comté")),"*** INCONNU ***"))))))</f>
        <v>Doubs</v>
      </c>
      <c r="I93" s="31">
        <f>LOOKUP(YEAR(G93)-[1]Paramètres!$E$1,[1]Paramètres!$A$1:$A$20)</f>
        <v>-50</v>
      </c>
      <c r="J93" s="31" t="str">
        <f>LOOKUP(I93,[1]Paramètres!$A$1:$B$20)</f>
        <v>V1</v>
      </c>
      <c r="K93" s="31">
        <f t="shared" si="15"/>
        <v>10</v>
      </c>
      <c r="L93" s="32">
        <v>0</v>
      </c>
      <c r="M93" s="32" t="s">
        <v>326</v>
      </c>
      <c r="N93" s="32">
        <v>0</v>
      </c>
      <c r="O93" s="32">
        <v>0</v>
      </c>
      <c r="P93" s="33" t="str">
        <f t="shared" si="9"/>
        <v>2E</v>
      </c>
      <c r="Q93" s="34">
        <f t="shared" si="17"/>
        <v>0</v>
      </c>
      <c r="R93" s="34">
        <f t="shared" si="17"/>
        <v>200000000</v>
      </c>
      <c r="S93" s="34">
        <f t="shared" si="17"/>
        <v>0</v>
      </c>
      <c r="T93" s="34">
        <f t="shared" si="16"/>
        <v>0</v>
      </c>
      <c r="U93" s="34">
        <f t="shared" si="10"/>
        <v>200000000</v>
      </c>
      <c r="V93" s="35" t="str">
        <f t="shared" si="11"/>
        <v>2E</v>
      </c>
      <c r="W93" s="36">
        <f t="shared" si="12"/>
        <v>0</v>
      </c>
      <c r="X93" s="35" t="str">
        <f t="shared" si="13"/>
        <v>2E</v>
      </c>
      <c r="Y93" s="36">
        <f t="shared" si="14"/>
        <v>0</v>
      </c>
      <c r="Z93" s="31" t="str">
        <f ca="1">LOOKUP(I93,[1]Paramètres!$A$1:$A$20,[1]Paramètres!$C$1:$C$21)</f>
        <v>+18</v>
      </c>
      <c r="AA93" s="14" t="s">
        <v>35</v>
      </c>
      <c r="AB93" s="37" t="s">
        <v>711</v>
      </c>
      <c r="AD93" s="38" t="str">
        <f>IF(ISNA(VLOOKUP(D93,'[1]Liste en forme Garçons'!$C:$C,1,FALSE)),"","*")</f>
        <v>*</v>
      </c>
    </row>
    <row r="94" spans="1:46" s="39" customFormat="1" x14ac:dyDescent="0.35">
      <c r="A94" s="19"/>
      <c r="B94" s="25" t="s">
        <v>387</v>
      </c>
      <c r="C94" s="25" t="s">
        <v>388</v>
      </c>
      <c r="D94" s="26" t="s">
        <v>389</v>
      </c>
      <c r="E94" s="27" t="s">
        <v>137</v>
      </c>
      <c r="F94" s="28">
        <v>840</v>
      </c>
      <c r="G94" s="29">
        <v>25437</v>
      </c>
      <c r="H94" s="30" t="str">
        <f>IF(E94="","",IF(COUNTIF([1]Paramètres!$H:$H,E94)=1,IF([1]Paramètres!$E$3=[1]Paramètres!$A$23,"Belfort/Montbéliard",IF([1]Paramètres!$E$3=[1]Paramètres!$A$24,"Doubs","Franche-Comté")),IF(COUNTIF([1]Paramètres!$I:$I,E94)=1,IF([1]Paramètres!$E$3=[1]Paramètres!$A$23,"Belfort/Montbéliard",IF([1]Paramètres!$E$3=[1]Paramètres!$A$24,"Belfort","Franche-Comté")),IF(COUNTIF([1]Paramètres!$J:$J,E94)=1,IF([1]Paramètres!$E$3=[1]Paramètres!$A$25,"Franche-Comté","Haute-Saône"),IF(COUNTIF([1]Paramètres!$K:$K,E94)=1,IF([1]Paramètres!$E$3=[1]Paramètres!$A$25,"Franche-Comté","Jura"),IF(COUNTIF([1]Paramètres!$G:$G,E94)=1,IF([1]Paramètres!$E$3=[1]Paramètres!$A$23,"Besançon",IF([1]Paramètres!$E$3=[1]Paramètres!$A$24,"Doubs","Franche-Comté")),"*** INCONNU ***"))))))</f>
        <v>Doubs</v>
      </c>
      <c r="I94" s="31">
        <f>LOOKUP(YEAR(G94)-[1]Paramètres!$E$1,[1]Paramètres!$A$1:$A$20)</f>
        <v>-50</v>
      </c>
      <c r="J94" s="31" t="str">
        <f>LOOKUP(I94,[1]Paramètres!$A$1:$B$20)</f>
        <v>V1</v>
      </c>
      <c r="K94" s="31">
        <f t="shared" si="15"/>
        <v>8</v>
      </c>
      <c r="L94" s="14" t="s">
        <v>368</v>
      </c>
      <c r="M94" s="14" t="s">
        <v>346</v>
      </c>
      <c r="N94" s="14" t="s">
        <v>383</v>
      </c>
      <c r="O94" s="14" t="s">
        <v>325</v>
      </c>
      <c r="P94" s="33" t="str">
        <f t="shared" si="9"/>
        <v>1E90F</v>
      </c>
      <c r="Q94" s="34">
        <f t="shared" si="17"/>
        <v>50000000</v>
      </c>
      <c r="R94" s="34">
        <f t="shared" si="17"/>
        <v>65000000</v>
      </c>
      <c r="S94" s="34">
        <f t="shared" si="17"/>
        <v>40000000</v>
      </c>
      <c r="T94" s="34">
        <f t="shared" si="16"/>
        <v>35000000</v>
      </c>
      <c r="U94" s="34">
        <f t="shared" si="10"/>
        <v>190000000</v>
      </c>
      <c r="V94" s="35" t="str">
        <f t="shared" si="11"/>
        <v>1E</v>
      </c>
      <c r="W94" s="36">
        <f t="shared" si="12"/>
        <v>90000000</v>
      </c>
      <c r="X94" s="35" t="str">
        <f t="shared" si="13"/>
        <v>1E90F</v>
      </c>
      <c r="Y94" s="36">
        <f t="shared" si="14"/>
        <v>0</v>
      </c>
      <c r="Z94" s="31" t="str">
        <f ca="1">LOOKUP(I94,[1]Paramètres!$A$1:$A$20,[1]Paramètres!$C$1:$C$21)</f>
        <v>+18</v>
      </c>
      <c r="AA94" s="14" t="s">
        <v>35</v>
      </c>
      <c r="AB94" s="37"/>
      <c r="AC94" s="38"/>
      <c r="AD94" s="38" t="str">
        <f>IF(ISNA(VLOOKUP(D94,'[1]Liste en forme Garçons'!$C:$C,1,FALSE)),"","*")</f>
        <v>*</v>
      </c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</row>
    <row r="95" spans="1:46" s="39" customFormat="1" x14ac:dyDescent="0.35">
      <c r="A95" s="19"/>
      <c r="B95" s="25" t="s">
        <v>390</v>
      </c>
      <c r="C95" s="25" t="s">
        <v>391</v>
      </c>
      <c r="D95" s="26" t="s">
        <v>392</v>
      </c>
      <c r="E95" s="27" t="s">
        <v>108</v>
      </c>
      <c r="F95" s="28">
        <v>823</v>
      </c>
      <c r="G95" s="29">
        <v>33830</v>
      </c>
      <c r="H95" s="30" t="str">
        <f>IF(E95="","",IF(COUNTIF([1]Paramètres!$H:$H,E95)=1,IF([1]Paramètres!$E$3=[1]Paramètres!$A$23,"Belfort/Montbéliard",IF([1]Paramètres!$E$3=[1]Paramètres!$A$24,"Doubs","Franche-Comté")),IF(COUNTIF([1]Paramètres!$I:$I,E95)=1,IF([1]Paramètres!$E$3=[1]Paramètres!$A$23,"Belfort/Montbéliard",IF([1]Paramètres!$E$3=[1]Paramètres!$A$24,"Belfort","Franche-Comté")),IF(COUNTIF([1]Paramètres!$J:$J,E95)=1,IF([1]Paramètres!$E$3=[1]Paramètres!$A$25,"Franche-Comté","Haute-Saône"),IF(COUNTIF([1]Paramètres!$K:$K,E95)=1,IF([1]Paramètres!$E$3=[1]Paramètres!$A$25,"Franche-Comté","Jura"),IF(COUNTIF([1]Paramètres!$G:$G,E95)=1,IF([1]Paramètres!$E$3=[1]Paramètres!$A$23,"Besançon",IF([1]Paramètres!$E$3=[1]Paramètres!$A$24,"Doubs","Franche-Comté")),"*** INCONNU ***"))))))</f>
        <v>Doubs</v>
      </c>
      <c r="I95" s="31">
        <f>LOOKUP(YEAR(G95)-[1]Paramètres!$E$1,[1]Paramètres!$A$1:$A$20)</f>
        <v>-40</v>
      </c>
      <c r="J95" s="31" t="str">
        <f>LOOKUP(I95,[1]Paramètres!$A$1:$B$20)</f>
        <v>S</v>
      </c>
      <c r="K95" s="31">
        <f t="shared" si="15"/>
        <v>8</v>
      </c>
      <c r="L95" s="32" t="s">
        <v>383</v>
      </c>
      <c r="M95" s="32" t="s">
        <v>325</v>
      </c>
      <c r="N95" s="32" t="s">
        <v>393</v>
      </c>
      <c r="O95" s="32" t="s">
        <v>346</v>
      </c>
      <c r="P95" s="33" t="str">
        <f t="shared" si="9"/>
        <v>1E60F</v>
      </c>
      <c r="Q95" s="34">
        <f t="shared" si="17"/>
        <v>40000000</v>
      </c>
      <c r="R95" s="34">
        <f t="shared" si="17"/>
        <v>35000000</v>
      </c>
      <c r="S95" s="34">
        <f t="shared" si="17"/>
        <v>20000000</v>
      </c>
      <c r="T95" s="34">
        <f t="shared" si="16"/>
        <v>65000000</v>
      </c>
      <c r="U95" s="34">
        <f t="shared" si="10"/>
        <v>160000000</v>
      </c>
      <c r="V95" s="35" t="str">
        <f t="shared" si="11"/>
        <v>1E</v>
      </c>
      <c r="W95" s="36">
        <f t="shared" si="12"/>
        <v>60000000</v>
      </c>
      <c r="X95" s="35" t="str">
        <f t="shared" si="13"/>
        <v>1E60F</v>
      </c>
      <c r="Y95" s="36">
        <f t="shared" si="14"/>
        <v>0</v>
      </c>
      <c r="Z95" s="31" t="str">
        <f ca="1">LOOKUP(I95,[1]Paramètres!$A$1:$A$20,[1]Paramètres!$C$1:$C$21)</f>
        <v>+18</v>
      </c>
      <c r="AA95" s="14" t="s">
        <v>35</v>
      </c>
      <c r="AB95" s="37"/>
      <c r="AD95" s="38" t="str">
        <f>IF(ISNA(VLOOKUP(D95,'[1]Liste en forme Garçons'!$C:$C,1,FALSE)),"","*")</f>
        <v>*</v>
      </c>
    </row>
    <row r="96" spans="1:46" s="39" customFormat="1" x14ac:dyDescent="0.35">
      <c r="A96" s="19"/>
      <c r="B96" s="25" t="s">
        <v>394</v>
      </c>
      <c r="C96" s="25" t="s">
        <v>395</v>
      </c>
      <c r="D96" s="26" t="s">
        <v>396</v>
      </c>
      <c r="E96" s="27" t="s">
        <v>124</v>
      </c>
      <c r="F96" s="28">
        <v>770</v>
      </c>
      <c r="G96" s="29">
        <v>35989</v>
      </c>
      <c r="H96" s="30" t="str">
        <f>IF(E96="","",IF(COUNTIF([1]Paramètres!$H:$H,E96)=1,IF([1]Paramètres!$E$3=[1]Paramètres!$A$23,"Belfort/Montbéliard",IF([1]Paramètres!$E$3=[1]Paramètres!$A$24,"Doubs","Franche-Comté")),IF(COUNTIF([1]Paramètres!$I:$I,E96)=1,IF([1]Paramètres!$E$3=[1]Paramètres!$A$23,"Belfort/Montbéliard",IF([1]Paramètres!$E$3=[1]Paramètres!$A$24,"Belfort","Franche-Comté")),IF(COUNTIF([1]Paramètres!$J:$J,E96)=1,IF([1]Paramètres!$E$3=[1]Paramètres!$A$25,"Franche-Comté","Haute-Saône"),IF(COUNTIF([1]Paramètres!$K:$K,E96)=1,IF([1]Paramètres!$E$3=[1]Paramètres!$A$25,"Franche-Comté","Jura"),IF(COUNTIF([1]Paramètres!$G:$G,E96)=1,IF([1]Paramètres!$E$3=[1]Paramètres!$A$23,"Besançon",IF([1]Paramètres!$E$3=[1]Paramètres!$A$24,"Doubs","Franche-Comté")),"*** INCONNU ***"))))))</f>
        <v>Doubs</v>
      </c>
      <c r="I96" s="31">
        <f>LOOKUP(YEAR(G96)-[1]Paramètres!$E$1,[1]Paramètres!$A$1:$A$20)</f>
        <v>-19</v>
      </c>
      <c r="J96" s="31" t="str">
        <f>LOOKUP(I96,[1]Paramètres!$A$1:$B$20)</f>
        <v>S</v>
      </c>
      <c r="K96" s="31">
        <f t="shared" si="15"/>
        <v>7</v>
      </c>
      <c r="L96" s="32">
        <v>0</v>
      </c>
      <c r="M96" s="32" t="s">
        <v>368</v>
      </c>
      <c r="N96" s="14">
        <v>0</v>
      </c>
      <c r="O96" s="14" t="s">
        <v>288</v>
      </c>
      <c r="P96" s="33" t="str">
        <f t="shared" si="9"/>
        <v>1E30F</v>
      </c>
      <c r="Q96" s="34">
        <f t="shared" si="17"/>
        <v>0</v>
      </c>
      <c r="R96" s="34">
        <f t="shared" si="17"/>
        <v>50000000</v>
      </c>
      <c r="S96" s="34">
        <f t="shared" si="17"/>
        <v>0</v>
      </c>
      <c r="T96" s="34">
        <f t="shared" si="16"/>
        <v>80000000</v>
      </c>
      <c r="U96" s="34">
        <f t="shared" si="10"/>
        <v>130000000</v>
      </c>
      <c r="V96" s="35" t="str">
        <f t="shared" si="11"/>
        <v>1E</v>
      </c>
      <c r="W96" s="36">
        <f t="shared" si="12"/>
        <v>30000000</v>
      </c>
      <c r="X96" s="35" t="str">
        <f t="shared" si="13"/>
        <v>1E30F</v>
      </c>
      <c r="Y96" s="36">
        <f t="shared" si="14"/>
        <v>0</v>
      </c>
      <c r="Z96" s="31" t="str">
        <f ca="1">LOOKUP(I96,[1]Paramètres!$A$1:$A$20,[1]Paramètres!$C$1:$C$21)</f>
        <v>+18</v>
      </c>
      <c r="AA96" s="14" t="s">
        <v>35</v>
      </c>
      <c r="AB96" s="37" t="s">
        <v>710</v>
      </c>
      <c r="AC96" s="38"/>
      <c r="AD96" s="38" t="str">
        <f>IF(ISNA(VLOOKUP(D96,'[1]Liste en forme Garçons'!$C:$C,1,FALSE)),"","*")</f>
        <v>*</v>
      </c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</row>
    <row r="97" spans="1:46" s="39" customFormat="1" x14ac:dyDescent="0.35">
      <c r="A97" s="19"/>
      <c r="B97" s="25" t="s">
        <v>275</v>
      </c>
      <c r="C97" s="25" t="s">
        <v>397</v>
      </c>
      <c r="D97" s="26" t="s">
        <v>398</v>
      </c>
      <c r="E97" s="44" t="s">
        <v>128</v>
      </c>
      <c r="F97" s="28">
        <v>776</v>
      </c>
      <c r="G97" s="71">
        <v>24142</v>
      </c>
      <c r="H97" s="30" t="str">
        <f>IF(E97="","",IF(COUNTIF([1]Paramètres!$H:$H,E97)=1,IF([1]Paramètres!$E$3=[1]Paramètres!$A$23,"Belfort/Montbéliard",IF([1]Paramètres!$E$3=[1]Paramètres!$A$24,"Doubs","Franche-Comté")),IF(COUNTIF([1]Paramètres!$I:$I,E97)=1,IF([1]Paramètres!$E$3=[1]Paramètres!$A$23,"Belfort/Montbéliard",IF([1]Paramètres!$E$3=[1]Paramètres!$A$24,"Belfort","Franche-Comté")),IF(COUNTIF([1]Paramètres!$J:$J,E97)=1,IF([1]Paramètres!$E$3=[1]Paramètres!$A$25,"Franche-Comté","Haute-Saône"),IF(COUNTIF([1]Paramètres!$K:$K,E97)=1,IF([1]Paramètres!$E$3=[1]Paramètres!$A$25,"Franche-Comté","Jura"),IF(COUNTIF([1]Paramètres!$G:$G,E97)=1,IF([1]Paramètres!$E$3=[1]Paramètres!$A$23,"Besançon",IF([1]Paramètres!$E$3=[1]Paramètres!$A$24,"Doubs","Franche-Comté")),"*** INCONNU ***"))))))</f>
        <v>Doubs</v>
      </c>
      <c r="I97" s="31">
        <f>LOOKUP(YEAR(G97)-[1]Paramètres!$E$1,[1]Paramètres!$A$1:$A$20)</f>
        <v>-60</v>
      </c>
      <c r="J97" s="31" t="str">
        <f>LOOKUP(I97,[1]Paramètres!$A$1:$B$20)</f>
        <v>V2</v>
      </c>
      <c r="K97" s="31">
        <f t="shared" si="15"/>
        <v>7</v>
      </c>
      <c r="L97" s="14" t="s">
        <v>379</v>
      </c>
      <c r="M97" s="32" t="s">
        <v>378</v>
      </c>
      <c r="N97" s="32" t="s">
        <v>399</v>
      </c>
      <c r="O97" s="14" t="s">
        <v>368</v>
      </c>
      <c r="P97" s="33" t="str">
        <f t="shared" si="9"/>
        <v>94F</v>
      </c>
      <c r="Q97" s="34">
        <f t="shared" si="17"/>
        <v>25000000</v>
      </c>
      <c r="R97" s="34">
        <f t="shared" si="17"/>
        <v>4000000</v>
      </c>
      <c r="S97" s="34">
        <f t="shared" si="17"/>
        <v>15000000</v>
      </c>
      <c r="T97" s="34">
        <f t="shared" si="16"/>
        <v>50000000</v>
      </c>
      <c r="U97" s="34">
        <f t="shared" si="10"/>
        <v>94000000</v>
      </c>
      <c r="V97" s="35" t="str">
        <f t="shared" si="11"/>
        <v>94F</v>
      </c>
      <c r="W97" s="36">
        <f t="shared" si="12"/>
        <v>0</v>
      </c>
      <c r="X97" s="35" t="str">
        <f t="shared" si="13"/>
        <v>94F</v>
      </c>
      <c r="Y97" s="36">
        <f t="shared" si="14"/>
        <v>0</v>
      </c>
      <c r="Z97" s="31" t="str">
        <f ca="1">LOOKUP(I97,[1]Paramètres!$A$1:$A$20,[1]Paramètres!$C$1:$C$21)</f>
        <v>+18</v>
      </c>
      <c r="AA97" s="14" t="s">
        <v>35</v>
      </c>
      <c r="AB97" s="37"/>
      <c r="AC97" s="38"/>
      <c r="AD97" s="38" t="str">
        <f>IF(ISNA(VLOOKUP(D97,'[1]Liste en forme Garçons'!$C:$C,1,FALSE)),"","*")</f>
        <v>*</v>
      </c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</row>
    <row r="98" spans="1:46" s="39" customFormat="1" x14ac:dyDescent="0.35">
      <c r="A98" s="99"/>
      <c r="B98" s="25" t="s">
        <v>400</v>
      </c>
      <c r="C98" s="25" t="s">
        <v>401</v>
      </c>
      <c r="D98" s="26" t="s">
        <v>402</v>
      </c>
      <c r="E98" s="27" t="s">
        <v>51</v>
      </c>
      <c r="F98" s="28">
        <v>607</v>
      </c>
      <c r="G98" s="29">
        <v>34706</v>
      </c>
      <c r="H98" s="30" t="str">
        <f>IF(E98="","",IF(COUNTIF([1]Paramètres!$H:$H,E98)=1,IF([1]Paramètres!$E$3=[1]Paramètres!$A$23,"Belfort/Montbéliard",IF([1]Paramètres!$E$3=[1]Paramètres!$A$24,"Doubs","Franche-Comté")),IF(COUNTIF([1]Paramètres!$I:$I,E98)=1,IF([1]Paramètres!$E$3=[1]Paramètres!$A$23,"Belfort/Montbéliard",IF([1]Paramètres!$E$3=[1]Paramètres!$A$24,"Belfort","Franche-Comté")),IF(COUNTIF([1]Paramètres!$J:$J,E98)=1,IF([1]Paramètres!$E$3=[1]Paramètres!$A$25,"Franche-Comté","Haute-Saône"),IF(COUNTIF([1]Paramètres!$K:$K,E98)=1,IF([1]Paramètres!$E$3=[1]Paramètres!$A$25,"Franche-Comté","Jura"),IF(COUNTIF([1]Paramètres!$G:$G,E98)=1,IF([1]Paramètres!$E$3=[1]Paramètres!$A$23,"Besançon",IF([1]Paramètres!$E$3=[1]Paramètres!$A$24,"Doubs","Franche-Comté")),"*** INCONNU ***"))))))</f>
        <v>Doubs</v>
      </c>
      <c r="I98" s="31">
        <f>LOOKUP(YEAR(G98)-[1]Paramètres!$E$1,[1]Paramètres!$A$1:$A$20)</f>
        <v>-40</v>
      </c>
      <c r="J98" s="31" t="str">
        <f>LOOKUP(I98,[1]Paramètres!$A$1:$B$20)</f>
        <v>S</v>
      </c>
      <c r="K98" s="31">
        <f t="shared" si="15"/>
        <v>6</v>
      </c>
      <c r="L98" s="32" t="s">
        <v>288</v>
      </c>
      <c r="M98" s="32">
        <v>0</v>
      </c>
      <c r="N98" s="32">
        <v>0</v>
      </c>
      <c r="O98" s="32"/>
      <c r="P98" s="33" t="str">
        <f t="shared" si="9"/>
        <v>80F</v>
      </c>
      <c r="Q98" s="34">
        <f t="shared" si="17"/>
        <v>80000000</v>
      </c>
      <c r="R98" s="34">
        <f t="shared" si="17"/>
        <v>0</v>
      </c>
      <c r="S98" s="34">
        <f t="shared" si="17"/>
        <v>0</v>
      </c>
      <c r="T98" s="34">
        <f t="shared" si="16"/>
        <v>0</v>
      </c>
      <c r="U98" s="34">
        <f t="shared" si="10"/>
        <v>80000000</v>
      </c>
      <c r="V98" s="35" t="str">
        <f t="shared" si="11"/>
        <v>80F</v>
      </c>
      <c r="W98" s="36">
        <f t="shared" si="12"/>
        <v>0</v>
      </c>
      <c r="X98" s="35" t="str">
        <f t="shared" si="13"/>
        <v>80F</v>
      </c>
      <c r="Y98" s="36">
        <f t="shared" si="14"/>
        <v>0</v>
      </c>
      <c r="Z98" s="31" t="str">
        <f ca="1">LOOKUP(I98,[1]Paramètres!$A$1:$A$20,[1]Paramètres!$C$1:$C$21)</f>
        <v>+18</v>
      </c>
      <c r="AA98" s="14" t="s">
        <v>35</v>
      </c>
      <c r="AB98" s="37" t="s">
        <v>701</v>
      </c>
      <c r="AC98" s="38"/>
      <c r="AD98" s="38" t="str">
        <f>IF(ISNA(VLOOKUP(D98,'[1]Liste en forme Garçons'!$C:$C,1,FALSE)),"","*")</f>
        <v>*</v>
      </c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</row>
    <row r="99" spans="1:46" s="39" customFormat="1" x14ac:dyDescent="0.35">
      <c r="A99" s="19"/>
      <c r="B99" s="25" t="s">
        <v>403</v>
      </c>
      <c r="C99" s="25" t="s">
        <v>404</v>
      </c>
      <c r="D99" s="26" t="s">
        <v>405</v>
      </c>
      <c r="E99" s="27" t="s">
        <v>406</v>
      </c>
      <c r="F99" s="28">
        <v>759</v>
      </c>
      <c r="G99" s="29">
        <v>25271</v>
      </c>
      <c r="H99" s="30" t="str">
        <f>IF(E99="","",IF(COUNTIF([1]Paramètres!$H:$H,E99)=1,IF([1]Paramètres!$E$3=[1]Paramètres!$A$23,"Belfort/Montbéliard",IF([1]Paramètres!$E$3=[1]Paramètres!$A$24,"Doubs","Franche-Comté")),IF(COUNTIF([1]Paramètres!$I:$I,E99)=1,IF([1]Paramètres!$E$3=[1]Paramètres!$A$23,"Belfort/Montbéliard",IF([1]Paramètres!$E$3=[1]Paramètres!$A$24,"Belfort","Franche-Comté")),IF(COUNTIF([1]Paramètres!$J:$J,E99)=1,IF([1]Paramètres!$E$3=[1]Paramètres!$A$25,"Franche-Comté","Haute-Saône"),IF(COUNTIF([1]Paramètres!$K:$K,E99)=1,IF([1]Paramètres!$E$3=[1]Paramètres!$A$25,"Franche-Comté","Jura"),IF(COUNTIF([1]Paramètres!$G:$G,E99)=1,IF([1]Paramètres!$E$3=[1]Paramètres!$A$23,"Besançon",IF([1]Paramètres!$E$3=[1]Paramètres!$A$24,"Doubs","Franche-Comté")),"*** INCONNU ***"))))))</f>
        <v>Doubs</v>
      </c>
      <c r="I99" s="31">
        <f>LOOKUP(YEAR(G99)-[1]Paramètres!$E$1,[1]Paramètres!$A$1:$A$20)</f>
        <v>-50</v>
      </c>
      <c r="J99" s="31" t="str">
        <f>LOOKUP(I99,[1]Paramètres!$A$1:$B$20)</f>
        <v>V1</v>
      </c>
      <c r="K99" s="31">
        <f t="shared" si="15"/>
        <v>7</v>
      </c>
      <c r="L99" s="32" t="s">
        <v>399</v>
      </c>
      <c r="M99" s="32" t="s">
        <v>379</v>
      </c>
      <c r="N99" s="32" t="s">
        <v>342</v>
      </c>
      <c r="O99" s="32" t="s">
        <v>372</v>
      </c>
      <c r="P99" s="33" t="str">
        <f t="shared" si="9"/>
        <v>77F</v>
      </c>
      <c r="Q99" s="34">
        <f t="shared" si="17"/>
        <v>15000000</v>
      </c>
      <c r="R99" s="34">
        <f t="shared" si="17"/>
        <v>25000000</v>
      </c>
      <c r="S99" s="34">
        <f t="shared" si="17"/>
        <v>7000000</v>
      </c>
      <c r="T99" s="34">
        <f t="shared" si="16"/>
        <v>30000000</v>
      </c>
      <c r="U99" s="34">
        <f t="shared" si="10"/>
        <v>77000000</v>
      </c>
      <c r="V99" s="35" t="str">
        <f t="shared" si="11"/>
        <v>77F</v>
      </c>
      <c r="W99" s="36">
        <f t="shared" si="12"/>
        <v>0</v>
      </c>
      <c r="X99" s="35" t="str">
        <f t="shared" si="13"/>
        <v>77F</v>
      </c>
      <c r="Y99" s="36">
        <f t="shared" si="14"/>
        <v>0</v>
      </c>
      <c r="Z99" s="31" t="str">
        <f ca="1">LOOKUP(I99,[1]Paramètres!$A$1:$A$20,[1]Paramètres!$C$1:$C$21)</f>
        <v>+18</v>
      </c>
      <c r="AA99" s="14" t="s">
        <v>35</v>
      </c>
      <c r="AB99" s="37"/>
      <c r="AC99" s="38"/>
      <c r="AD99" s="38" t="str">
        <f>IF(ISNA(VLOOKUP(D99,'[1]Liste en forme Garçons'!$C:$C,1,FALSE)),"","*")</f>
        <v>*</v>
      </c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</row>
    <row r="100" spans="1:46" s="39" customFormat="1" x14ac:dyDescent="0.35">
      <c r="A100" s="19"/>
      <c r="B100" s="25" t="s">
        <v>99</v>
      </c>
      <c r="C100" s="25" t="s">
        <v>249</v>
      </c>
      <c r="D100" s="26" t="s">
        <v>407</v>
      </c>
      <c r="E100" s="44" t="s">
        <v>155</v>
      </c>
      <c r="F100" s="28">
        <v>882</v>
      </c>
      <c r="G100" s="29">
        <v>35946</v>
      </c>
      <c r="H100" s="30" t="str">
        <f>IF(E100="","",IF(COUNTIF([1]Paramètres!$H:$H,E100)=1,IF([1]Paramètres!$E$3=[1]Paramètres!$A$23,"Belfort/Montbéliard",IF([1]Paramètres!$E$3=[1]Paramètres!$A$24,"Doubs","Franche-Comté")),IF(COUNTIF([1]Paramètres!$I:$I,E100)=1,IF([1]Paramètres!$E$3=[1]Paramètres!$A$23,"Belfort/Montbéliard",IF([1]Paramètres!$E$3=[1]Paramètres!$A$24,"Belfort","Franche-Comté")),IF(COUNTIF([1]Paramètres!$J:$J,E100)=1,IF([1]Paramètres!$E$3=[1]Paramètres!$A$25,"Franche-Comté","Haute-Saône"),IF(COUNTIF([1]Paramètres!$K:$K,E100)=1,IF([1]Paramètres!$E$3=[1]Paramètres!$A$25,"Franche-Comté","Jura"),IF(COUNTIF([1]Paramètres!$G:$G,E100)=1,IF([1]Paramètres!$E$3=[1]Paramètres!$A$23,"Besançon",IF([1]Paramètres!$E$3=[1]Paramètres!$A$24,"Doubs","Franche-Comté")),"*** INCONNU ***"))))))</f>
        <v>Doubs</v>
      </c>
      <c r="I100" s="31">
        <f>LOOKUP(YEAR(G100)-[1]Paramètres!$E$1,[1]Paramètres!$A$1:$A$20)</f>
        <v>-19</v>
      </c>
      <c r="J100" s="31" t="str">
        <f>LOOKUP(I100,[1]Paramètres!$A$1:$B$20)</f>
        <v>S</v>
      </c>
      <c r="K100" s="31">
        <f t="shared" si="15"/>
        <v>8</v>
      </c>
      <c r="L100" s="14" t="s">
        <v>46</v>
      </c>
      <c r="M100" s="32" t="s">
        <v>46</v>
      </c>
      <c r="N100" s="32" t="s">
        <v>379</v>
      </c>
      <c r="O100" s="32" t="s">
        <v>383</v>
      </c>
      <c r="P100" s="33" t="str">
        <f t="shared" si="9"/>
        <v>65F</v>
      </c>
      <c r="Q100" s="34">
        <f t="shared" si="17"/>
        <v>0</v>
      </c>
      <c r="R100" s="34">
        <f t="shared" si="17"/>
        <v>0</v>
      </c>
      <c r="S100" s="34">
        <f t="shared" si="17"/>
        <v>25000000</v>
      </c>
      <c r="T100" s="34">
        <f t="shared" si="16"/>
        <v>40000000</v>
      </c>
      <c r="U100" s="34">
        <f t="shared" si="10"/>
        <v>65000000</v>
      </c>
      <c r="V100" s="35" t="str">
        <f t="shared" si="11"/>
        <v>65F</v>
      </c>
      <c r="W100" s="36">
        <f t="shared" si="12"/>
        <v>0</v>
      </c>
      <c r="X100" s="35" t="str">
        <f t="shared" si="13"/>
        <v>65F</v>
      </c>
      <c r="Y100" s="36">
        <f t="shared" si="14"/>
        <v>0</v>
      </c>
      <c r="Z100" s="31" t="str">
        <f ca="1">LOOKUP(I100,[1]Paramètres!$A$1:$A$20,[1]Paramètres!$C$1:$C$21)</f>
        <v>+18</v>
      </c>
      <c r="AA100" s="14" t="s">
        <v>35</v>
      </c>
      <c r="AB100" s="37"/>
      <c r="AC100" s="38"/>
      <c r="AD100" s="38" t="str">
        <f>IF(ISNA(VLOOKUP(D100,'[1]Liste en forme Garçons'!$C:$C,1,FALSE)),"","*")</f>
        <v>*</v>
      </c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</row>
    <row r="101" spans="1:46" s="39" customFormat="1" x14ac:dyDescent="0.35">
      <c r="A101" s="19"/>
      <c r="B101" s="25" t="s">
        <v>408</v>
      </c>
      <c r="C101" s="25" t="s">
        <v>409</v>
      </c>
      <c r="D101" s="26" t="s">
        <v>410</v>
      </c>
      <c r="E101" s="44" t="s">
        <v>29</v>
      </c>
      <c r="F101" s="28">
        <v>834</v>
      </c>
      <c r="G101" s="29">
        <v>29626</v>
      </c>
      <c r="H101" s="30" t="str">
        <f>IF(E101="","",IF(COUNTIF([1]Paramètres!$H:$H,E101)=1,IF([1]Paramètres!$E$3=[1]Paramètres!$A$23,"Belfort/Montbéliard",IF([1]Paramètres!$E$3=[1]Paramètres!$A$24,"Doubs","Franche-Comté")),IF(COUNTIF([1]Paramètres!$I:$I,E101)=1,IF([1]Paramètres!$E$3=[1]Paramètres!$A$23,"Belfort/Montbéliard",IF([1]Paramètres!$E$3=[1]Paramètres!$A$24,"Belfort","Franche-Comté")),IF(COUNTIF([1]Paramètres!$J:$J,E101)=1,IF([1]Paramètres!$E$3=[1]Paramètres!$A$25,"Franche-Comté","Haute-Saône"),IF(COUNTIF([1]Paramètres!$K:$K,E101)=1,IF([1]Paramètres!$E$3=[1]Paramètres!$A$25,"Franche-Comté","Jura"),IF(COUNTIF([1]Paramètres!$G:$G,E101)=1,IF([1]Paramètres!$E$3=[1]Paramètres!$A$23,"Besançon",IF([1]Paramètres!$E$3=[1]Paramètres!$A$24,"Doubs","Franche-Comté")),"*** INCONNU ***"))))))</f>
        <v>Doubs</v>
      </c>
      <c r="I101" s="31">
        <f>LOOKUP(YEAR(G101)-[1]Paramètres!$E$1,[1]Paramètres!$A$1:$A$20)</f>
        <v>-40</v>
      </c>
      <c r="J101" s="31" t="str">
        <f>LOOKUP(I101,[1]Paramètres!$A$1:$B$20)</f>
        <v>S</v>
      </c>
      <c r="K101" s="31">
        <f t="shared" si="15"/>
        <v>8</v>
      </c>
      <c r="L101" s="14" t="s">
        <v>377</v>
      </c>
      <c r="M101" s="32" t="s">
        <v>393</v>
      </c>
      <c r="N101" s="32" t="s">
        <v>411</v>
      </c>
      <c r="O101" s="32" t="s">
        <v>393</v>
      </c>
      <c r="P101" s="33" t="str">
        <f t="shared" si="9"/>
        <v>55F</v>
      </c>
      <c r="Q101" s="34">
        <f t="shared" si="17"/>
        <v>5000000</v>
      </c>
      <c r="R101" s="34">
        <f t="shared" si="17"/>
        <v>20000000</v>
      </c>
      <c r="S101" s="34">
        <f t="shared" si="17"/>
        <v>10000000</v>
      </c>
      <c r="T101" s="34">
        <f t="shared" si="16"/>
        <v>20000000</v>
      </c>
      <c r="U101" s="34">
        <f t="shared" si="10"/>
        <v>55000000</v>
      </c>
      <c r="V101" s="35" t="str">
        <f t="shared" si="11"/>
        <v>55F</v>
      </c>
      <c r="W101" s="36">
        <f t="shared" si="12"/>
        <v>0</v>
      </c>
      <c r="X101" s="35" t="str">
        <f t="shared" si="13"/>
        <v>55F</v>
      </c>
      <c r="Y101" s="36">
        <f t="shared" si="14"/>
        <v>0</v>
      </c>
      <c r="Z101" s="31" t="str">
        <f ca="1">LOOKUP(I101,[1]Paramètres!$A$1:$A$20,[1]Paramètres!$C$1:$C$21)</f>
        <v>+18</v>
      </c>
      <c r="AA101" s="14" t="s">
        <v>35</v>
      </c>
      <c r="AB101" s="37"/>
      <c r="AC101" s="38"/>
      <c r="AD101" s="38" t="str">
        <f>IF(ISNA(VLOOKUP(D101,'[1]Liste en forme Garçons'!$C:$C,1,FALSE)),"","*")</f>
        <v>*</v>
      </c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</row>
    <row r="102" spans="1:46" s="39" customFormat="1" x14ac:dyDescent="0.35">
      <c r="A102" s="19"/>
      <c r="B102" s="25" t="s">
        <v>112</v>
      </c>
      <c r="C102" s="25" t="s">
        <v>412</v>
      </c>
      <c r="D102" s="26" t="s">
        <v>413</v>
      </c>
      <c r="E102" s="27" t="s">
        <v>137</v>
      </c>
      <c r="F102" s="28">
        <v>738</v>
      </c>
      <c r="G102" s="29">
        <v>31284</v>
      </c>
      <c r="H102" s="30" t="str">
        <f>IF(E102="","",IF(COUNTIF([1]Paramètres!$H:$H,E102)=1,IF([1]Paramètres!$E$3=[1]Paramètres!$A$23,"Belfort/Montbéliard",IF([1]Paramètres!$E$3=[1]Paramètres!$A$24,"Doubs","Franche-Comté")),IF(COUNTIF([1]Paramètres!$I:$I,E102)=1,IF([1]Paramètres!$E$3=[1]Paramètres!$A$23,"Belfort/Montbéliard",IF([1]Paramètres!$E$3=[1]Paramètres!$A$24,"Belfort","Franche-Comté")),IF(COUNTIF([1]Paramètres!$J:$J,E102)=1,IF([1]Paramètres!$E$3=[1]Paramètres!$A$25,"Franche-Comté","Haute-Saône"),IF(COUNTIF([1]Paramètres!$K:$K,E102)=1,IF([1]Paramètres!$E$3=[1]Paramètres!$A$25,"Franche-Comté","Jura"),IF(COUNTIF([1]Paramètres!$G:$G,E102)=1,IF([1]Paramètres!$E$3=[1]Paramètres!$A$23,"Besançon",IF([1]Paramètres!$E$3=[1]Paramètres!$A$24,"Doubs","Franche-Comté")),"*** INCONNU ***"))))))</f>
        <v>Doubs</v>
      </c>
      <c r="I102" s="31">
        <f>LOOKUP(YEAR(G102)-[1]Paramètres!$E$1,[1]Paramètres!$A$1:$A$20)</f>
        <v>-40</v>
      </c>
      <c r="J102" s="31" t="str">
        <f>LOOKUP(I102,[1]Paramètres!$A$1:$B$20)</f>
        <v>S</v>
      </c>
      <c r="K102" s="31">
        <f t="shared" si="15"/>
        <v>7</v>
      </c>
      <c r="L102" s="32" t="s">
        <v>414</v>
      </c>
      <c r="M102" s="32" t="s">
        <v>399</v>
      </c>
      <c r="N102" s="14" t="s">
        <v>372</v>
      </c>
      <c r="O102" s="14" t="s">
        <v>342</v>
      </c>
      <c r="P102" s="33" t="str">
        <f t="shared" si="9"/>
        <v>52F80G</v>
      </c>
      <c r="Q102" s="34">
        <f t="shared" si="17"/>
        <v>800000</v>
      </c>
      <c r="R102" s="34">
        <f t="shared" si="17"/>
        <v>15000000</v>
      </c>
      <c r="S102" s="34">
        <f t="shared" si="17"/>
        <v>30000000</v>
      </c>
      <c r="T102" s="34">
        <f t="shared" si="16"/>
        <v>7000000</v>
      </c>
      <c r="U102" s="34">
        <f t="shared" si="10"/>
        <v>52800000</v>
      </c>
      <c r="V102" s="35" t="str">
        <f t="shared" si="11"/>
        <v>52F</v>
      </c>
      <c r="W102" s="36">
        <f t="shared" si="12"/>
        <v>800000</v>
      </c>
      <c r="X102" s="35" t="str">
        <f t="shared" si="13"/>
        <v>52F80G</v>
      </c>
      <c r="Y102" s="36">
        <f t="shared" si="14"/>
        <v>0</v>
      </c>
      <c r="Z102" s="31" t="str">
        <f ca="1">LOOKUP(I102,[1]Paramètres!$A$1:$A$20,[1]Paramètres!$C$1:$C$21)</f>
        <v>+18</v>
      </c>
      <c r="AA102" s="14" t="s">
        <v>35</v>
      </c>
      <c r="AB102" s="37"/>
      <c r="AC102" s="38"/>
      <c r="AD102" s="38" t="str">
        <f>IF(ISNA(VLOOKUP(D102,'[1]Liste en forme Garçons'!$C:$C,1,FALSE)),"","*")</f>
        <v>*</v>
      </c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</row>
    <row r="103" spans="1:46" s="39" customFormat="1" x14ac:dyDescent="0.35">
      <c r="A103" s="19"/>
      <c r="B103" s="25" t="s">
        <v>187</v>
      </c>
      <c r="C103" s="25" t="s">
        <v>415</v>
      </c>
      <c r="D103" s="26" t="s">
        <v>416</v>
      </c>
      <c r="E103" s="27" t="s">
        <v>417</v>
      </c>
      <c r="F103" s="28">
        <v>886</v>
      </c>
      <c r="G103" s="29">
        <v>27871</v>
      </c>
      <c r="H103" s="30" t="str">
        <f>IF(E103="","",IF(COUNTIF([1]Paramètres!$H:$H,E103)=1,IF([1]Paramètres!$E$3=[1]Paramètres!$A$23,"Belfort/Montbéliard",IF([1]Paramètres!$E$3=[1]Paramètres!$A$24,"Doubs","Franche-Comté")),IF(COUNTIF([1]Paramètres!$I:$I,E103)=1,IF([1]Paramètres!$E$3=[1]Paramètres!$A$23,"Belfort/Montbéliard",IF([1]Paramètres!$E$3=[1]Paramètres!$A$24,"Belfort","Franche-Comté")),IF(COUNTIF([1]Paramètres!$J:$J,E103)=1,IF([1]Paramètres!$E$3=[1]Paramètres!$A$25,"Franche-Comté","Haute-Saône"),IF(COUNTIF([1]Paramètres!$K:$K,E103)=1,IF([1]Paramètres!$E$3=[1]Paramètres!$A$25,"Franche-Comté","Jura"),IF(COUNTIF([1]Paramètres!$G:$G,E103)=1,IF([1]Paramètres!$E$3=[1]Paramètres!$A$23,"Besançon",IF([1]Paramètres!$E$3=[1]Paramètres!$A$24,"Doubs","Franche-Comté")),"*** INCONNU ***"))))))</f>
        <v>Doubs</v>
      </c>
      <c r="I103" s="31">
        <f>LOOKUP(YEAR(G103)-[1]Paramètres!$E$1,[1]Paramètres!$A$1:$A$20)</f>
        <v>-50</v>
      </c>
      <c r="J103" s="31" t="str">
        <f>LOOKUP(I103,[1]Paramètres!$A$1:$B$20)</f>
        <v>V1</v>
      </c>
      <c r="K103" s="31">
        <f t="shared" si="15"/>
        <v>8</v>
      </c>
      <c r="L103" s="14">
        <v>0</v>
      </c>
      <c r="M103" s="14" t="s">
        <v>418</v>
      </c>
      <c r="N103" s="32" t="s">
        <v>368</v>
      </c>
      <c r="O103" s="14">
        <v>0</v>
      </c>
      <c r="P103" s="33" t="str">
        <f t="shared" si="9"/>
        <v>51F</v>
      </c>
      <c r="Q103" s="34">
        <f t="shared" si="17"/>
        <v>0</v>
      </c>
      <c r="R103" s="34">
        <f t="shared" si="17"/>
        <v>1000000</v>
      </c>
      <c r="S103" s="34">
        <f t="shared" si="17"/>
        <v>50000000</v>
      </c>
      <c r="T103" s="34">
        <f t="shared" si="16"/>
        <v>0</v>
      </c>
      <c r="U103" s="34">
        <f t="shared" si="10"/>
        <v>51000000</v>
      </c>
      <c r="V103" s="35" t="str">
        <f t="shared" si="11"/>
        <v>51F</v>
      </c>
      <c r="W103" s="36">
        <f t="shared" si="12"/>
        <v>0</v>
      </c>
      <c r="X103" s="35" t="str">
        <f t="shared" si="13"/>
        <v>51F</v>
      </c>
      <c r="Y103" s="36">
        <f t="shared" si="14"/>
        <v>0</v>
      </c>
      <c r="Z103" s="31" t="str">
        <f ca="1">LOOKUP(I103,[1]Paramètres!$A$1:$A$20,[1]Paramètres!$C$1:$C$21)</f>
        <v>+18</v>
      </c>
      <c r="AA103" s="14" t="s">
        <v>35</v>
      </c>
      <c r="AB103" s="37" t="s">
        <v>711</v>
      </c>
      <c r="AC103" s="38"/>
      <c r="AD103" s="38" t="str">
        <f>IF(ISNA(VLOOKUP(D103,'[1]Liste en forme Garçons'!$C:$C,1,FALSE)),"","*")</f>
        <v>*</v>
      </c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</row>
    <row r="104" spans="1:46" s="39" customFormat="1" x14ac:dyDescent="0.35">
      <c r="A104" s="19"/>
      <c r="B104" s="25" t="s">
        <v>230</v>
      </c>
      <c r="C104" s="25" t="s">
        <v>419</v>
      </c>
      <c r="D104" s="26" t="s">
        <v>420</v>
      </c>
      <c r="E104" s="27" t="s">
        <v>225</v>
      </c>
      <c r="F104" s="28">
        <v>906</v>
      </c>
      <c r="G104" s="29">
        <v>30011</v>
      </c>
      <c r="H104" s="30" t="str">
        <f>IF(E104="","",IF(COUNTIF([1]Paramètres!$H:$H,E104)=1,IF([1]Paramètres!$E$3=[1]Paramètres!$A$23,"Belfort/Montbéliard",IF([1]Paramètres!$E$3=[1]Paramètres!$A$24,"Doubs","Franche-Comté")),IF(COUNTIF([1]Paramètres!$I:$I,E104)=1,IF([1]Paramètres!$E$3=[1]Paramètres!$A$23,"Belfort/Montbéliard",IF([1]Paramètres!$E$3=[1]Paramètres!$A$24,"Belfort","Franche-Comté")),IF(COUNTIF([1]Paramètres!$J:$J,E104)=1,IF([1]Paramètres!$E$3=[1]Paramètres!$A$25,"Franche-Comté","Haute-Saône"),IF(COUNTIF([1]Paramètres!$K:$K,E104)=1,IF([1]Paramètres!$E$3=[1]Paramètres!$A$25,"Franche-Comté","Jura"),IF(COUNTIF([1]Paramètres!$G:$G,E104)=1,IF([1]Paramètres!$E$3=[1]Paramètres!$A$23,"Besançon",IF([1]Paramètres!$E$3=[1]Paramètres!$A$24,"Doubs","Franche-Comté")),"*** INCONNU ***"))))))</f>
        <v>Doubs</v>
      </c>
      <c r="I104" s="31">
        <f>LOOKUP(YEAR(G104)-[1]Paramètres!$E$1,[1]Paramètres!$A$1:$A$20)</f>
        <v>-40</v>
      </c>
      <c r="J104" s="31" t="str">
        <f>LOOKUP(I104,[1]Paramètres!$A$1:$B$20)</f>
        <v>S</v>
      </c>
      <c r="K104" s="31">
        <f t="shared" si="15"/>
        <v>9</v>
      </c>
      <c r="L104" s="32" t="s">
        <v>46</v>
      </c>
      <c r="M104" s="32" t="s">
        <v>411</v>
      </c>
      <c r="N104" s="14" t="s">
        <v>325</v>
      </c>
      <c r="O104" s="14">
        <v>0</v>
      </c>
      <c r="P104" s="33" t="str">
        <f t="shared" si="9"/>
        <v>45F</v>
      </c>
      <c r="Q104" s="34">
        <f t="shared" si="17"/>
        <v>0</v>
      </c>
      <c r="R104" s="34">
        <f t="shared" si="17"/>
        <v>10000000</v>
      </c>
      <c r="S104" s="34">
        <f t="shared" si="17"/>
        <v>35000000</v>
      </c>
      <c r="T104" s="34">
        <f t="shared" si="16"/>
        <v>0</v>
      </c>
      <c r="U104" s="34">
        <f t="shared" si="10"/>
        <v>45000000</v>
      </c>
      <c r="V104" s="35" t="str">
        <f t="shared" si="11"/>
        <v>45F</v>
      </c>
      <c r="W104" s="36">
        <f t="shared" si="12"/>
        <v>0</v>
      </c>
      <c r="X104" s="35" t="str">
        <f t="shared" si="13"/>
        <v>45F</v>
      </c>
      <c r="Y104" s="36">
        <f t="shared" si="14"/>
        <v>0</v>
      </c>
      <c r="Z104" s="31" t="str">
        <f ca="1">LOOKUP(I104,[1]Paramètres!$A$1:$A$20,[1]Paramètres!$C$1:$C$21)</f>
        <v>+18</v>
      </c>
      <c r="AA104" s="14" t="s">
        <v>35</v>
      </c>
      <c r="AB104" s="37" t="s">
        <v>711</v>
      </c>
      <c r="AC104" s="38"/>
      <c r="AD104" s="38" t="str">
        <f>IF(ISNA(VLOOKUP(D104,'[1]Liste en forme Garçons'!$C:$C,1,FALSE)),"","*")</f>
        <v>*</v>
      </c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</row>
    <row r="105" spans="1:46" s="39" customFormat="1" x14ac:dyDescent="0.35">
      <c r="A105" s="19"/>
      <c r="B105" s="25" t="s">
        <v>285</v>
      </c>
      <c r="C105" s="25" t="s">
        <v>421</v>
      </c>
      <c r="D105" s="26" t="s">
        <v>422</v>
      </c>
      <c r="E105" s="27" t="s">
        <v>274</v>
      </c>
      <c r="F105" s="28">
        <v>510</v>
      </c>
      <c r="G105" s="29">
        <v>17447</v>
      </c>
      <c r="H105" s="30" t="str">
        <f>IF(E105="","",IF(COUNTIF([1]Paramètres!$H:$H,E105)=1,IF([1]Paramètres!$E$3=[1]Paramètres!$A$23,"Belfort/Montbéliard",IF([1]Paramètres!$E$3=[1]Paramètres!$A$24,"Doubs","Franche-Comté")),IF(COUNTIF([1]Paramètres!$I:$I,E105)=1,IF([1]Paramètres!$E$3=[1]Paramètres!$A$23,"Belfort/Montbéliard",IF([1]Paramètres!$E$3=[1]Paramètres!$A$24,"Belfort","Franche-Comté")),IF(COUNTIF([1]Paramètres!$J:$J,E105)=1,IF([1]Paramètres!$E$3=[1]Paramètres!$A$25,"Franche-Comté","Haute-Saône"),IF(COUNTIF([1]Paramètres!$K:$K,E105)=1,IF([1]Paramètres!$E$3=[1]Paramètres!$A$25,"Franche-Comté","Jura"),IF(COUNTIF([1]Paramètres!$G:$G,E105)=1,IF([1]Paramètres!$E$3=[1]Paramètres!$A$23,"Besançon",IF([1]Paramètres!$E$3=[1]Paramètres!$A$24,"Doubs","Franche-Comté")),"*** INCONNU ***"))))))</f>
        <v>Doubs</v>
      </c>
      <c r="I105" s="31">
        <f>LOOKUP(YEAR(G105)-[1]Paramètres!$E$1,[1]Paramètres!$A$1:$A$20)</f>
        <v>-70</v>
      </c>
      <c r="J105" s="31" t="str">
        <f>LOOKUP(I105,[1]Paramètres!$A$1:$B$20)</f>
        <v>V3</v>
      </c>
      <c r="K105" s="31">
        <f t="shared" si="15"/>
        <v>5</v>
      </c>
      <c r="L105" s="32" t="s">
        <v>423</v>
      </c>
      <c r="M105" s="32">
        <v>0</v>
      </c>
      <c r="N105" s="14">
        <v>0</v>
      </c>
      <c r="O105" s="14">
        <v>0</v>
      </c>
      <c r="P105" s="33" t="str">
        <f t="shared" si="9"/>
        <v>45F</v>
      </c>
      <c r="Q105" s="34">
        <f t="shared" si="17"/>
        <v>45000000</v>
      </c>
      <c r="R105" s="34">
        <f t="shared" si="17"/>
        <v>0</v>
      </c>
      <c r="S105" s="34">
        <f t="shared" si="17"/>
        <v>0</v>
      </c>
      <c r="T105" s="34">
        <f t="shared" si="16"/>
        <v>0</v>
      </c>
      <c r="U105" s="34">
        <f t="shared" si="10"/>
        <v>45000000</v>
      </c>
      <c r="V105" s="35" t="str">
        <f t="shared" si="11"/>
        <v>45F</v>
      </c>
      <c r="W105" s="36">
        <f t="shared" si="12"/>
        <v>0</v>
      </c>
      <c r="X105" s="35" t="str">
        <f t="shared" si="13"/>
        <v>45F</v>
      </c>
      <c r="Y105" s="36">
        <f t="shared" si="14"/>
        <v>0</v>
      </c>
      <c r="Z105" s="31" t="str">
        <f ca="1">LOOKUP(I105,[1]Paramètres!$A$1:$A$20,[1]Paramètres!$C$1:$C$21)</f>
        <v>+18</v>
      </c>
      <c r="AA105" s="14" t="s">
        <v>35</v>
      </c>
      <c r="AB105" s="37" t="s">
        <v>711</v>
      </c>
      <c r="AD105" s="38" t="str">
        <f>IF(ISNA(VLOOKUP(D105,'[1]Liste en forme Garçons'!$C:$C,1,FALSE)),"","*")</f>
        <v>*</v>
      </c>
    </row>
    <row r="106" spans="1:46" s="39" customFormat="1" x14ac:dyDescent="0.35">
      <c r="A106" s="19"/>
      <c r="B106" s="25" t="s">
        <v>210</v>
      </c>
      <c r="C106" s="25" t="s">
        <v>424</v>
      </c>
      <c r="D106" s="26" t="s">
        <v>425</v>
      </c>
      <c r="E106" s="44" t="s">
        <v>108</v>
      </c>
      <c r="F106" s="28">
        <v>851</v>
      </c>
      <c r="G106" s="29">
        <v>23416</v>
      </c>
      <c r="H106" s="30" t="str">
        <f>IF(E106="","",IF(COUNTIF([1]Paramètres!$H:$H,E106)=1,IF([1]Paramètres!$E$3=[1]Paramètres!$A$23,"Belfort/Montbéliard",IF([1]Paramètres!$E$3=[1]Paramètres!$A$24,"Doubs","Franche-Comté")),IF(COUNTIF([1]Paramètres!$I:$I,E106)=1,IF([1]Paramètres!$E$3=[1]Paramètres!$A$23,"Belfort/Montbéliard",IF([1]Paramètres!$E$3=[1]Paramètres!$A$24,"Belfort","Franche-Comté")),IF(COUNTIF([1]Paramètres!$J:$J,E106)=1,IF([1]Paramètres!$E$3=[1]Paramètres!$A$25,"Franche-Comté","Haute-Saône"),IF(COUNTIF([1]Paramètres!$K:$K,E106)=1,IF([1]Paramètres!$E$3=[1]Paramètres!$A$25,"Franche-Comté","Jura"),IF(COUNTIF([1]Paramètres!$G:$G,E106)=1,IF([1]Paramètres!$E$3=[1]Paramètres!$A$23,"Besançon",IF([1]Paramètres!$E$3=[1]Paramètres!$A$24,"Doubs","Franche-Comté")),"*** INCONNU ***"))))))</f>
        <v>Doubs</v>
      </c>
      <c r="I106" s="31">
        <f>LOOKUP(YEAR(G106)-[1]Paramètres!$E$1,[1]Paramètres!$A$1:$A$20)</f>
        <v>-60</v>
      </c>
      <c r="J106" s="31" t="str">
        <f>LOOKUP(I106,[1]Paramètres!$A$1:$B$20)</f>
        <v>V2</v>
      </c>
      <c r="K106" s="31">
        <f t="shared" si="15"/>
        <v>8</v>
      </c>
      <c r="L106" s="14" t="s">
        <v>393</v>
      </c>
      <c r="M106" s="32">
        <v>0</v>
      </c>
      <c r="N106" s="32">
        <v>0</v>
      </c>
      <c r="O106" s="14">
        <v>0</v>
      </c>
      <c r="P106" s="33" t="str">
        <f t="shared" si="9"/>
        <v>20F</v>
      </c>
      <c r="Q106" s="34">
        <f t="shared" si="17"/>
        <v>20000000</v>
      </c>
      <c r="R106" s="34">
        <f t="shared" si="17"/>
        <v>0</v>
      </c>
      <c r="S106" s="34">
        <f t="shared" si="17"/>
        <v>0</v>
      </c>
      <c r="T106" s="34">
        <f t="shared" si="16"/>
        <v>0</v>
      </c>
      <c r="U106" s="34">
        <f t="shared" si="10"/>
        <v>20000000</v>
      </c>
      <c r="V106" s="35" t="str">
        <f t="shared" si="11"/>
        <v>20F</v>
      </c>
      <c r="W106" s="36">
        <f t="shared" si="12"/>
        <v>0</v>
      </c>
      <c r="X106" s="35" t="str">
        <f t="shared" si="13"/>
        <v>20F</v>
      </c>
      <c r="Y106" s="36">
        <f t="shared" si="14"/>
        <v>0</v>
      </c>
      <c r="Z106" s="31" t="str">
        <f ca="1">LOOKUP(I106,[1]Paramètres!$A$1:$A$20,[1]Paramètres!$C$1:$C$21)</f>
        <v>+18</v>
      </c>
      <c r="AA106" s="14" t="s">
        <v>35</v>
      </c>
      <c r="AB106" s="37" t="s">
        <v>712</v>
      </c>
      <c r="AC106" s="3"/>
      <c r="AD106" s="38" t="str">
        <f>IF(ISNA(VLOOKUP(D106,'[1]Liste en forme Garçons'!$C:$C,1,FALSE)),"","*")</f>
        <v>*</v>
      </c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s="39" customFormat="1" x14ac:dyDescent="0.35">
      <c r="A107" s="19"/>
      <c r="B107" s="25" t="s">
        <v>426</v>
      </c>
      <c r="C107" s="25" t="s">
        <v>427</v>
      </c>
      <c r="D107" s="26" t="s">
        <v>428</v>
      </c>
      <c r="E107" s="27" t="s">
        <v>417</v>
      </c>
      <c r="F107" s="28">
        <v>681</v>
      </c>
      <c r="G107" s="29">
        <v>20220</v>
      </c>
      <c r="H107" s="30" t="str">
        <f>IF(E107="","",IF(COUNTIF([1]Paramètres!$H:$H,E107)=1,IF([1]Paramètres!$E$3=[1]Paramètres!$A$23,"Belfort/Montbéliard",IF([1]Paramètres!$E$3=[1]Paramètres!$A$24,"Doubs","Franche-Comté")),IF(COUNTIF([1]Paramètres!$I:$I,E107)=1,IF([1]Paramètres!$E$3=[1]Paramètres!$A$23,"Belfort/Montbéliard",IF([1]Paramètres!$E$3=[1]Paramètres!$A$24,"Belfort","Franche-Comté")),IF(COUNTIF([1]Paramètres!$J:$J,E107)=1,IF([1]Paramètres!$E$3=[1]Paramètres!$A$25,"Franche-Comté","Haute-Saône"),IF(COUNTIF([1]Paramètres!$K:$K,E107)=1,IF([1]Paramètres!$E$3=[1]Paramètres!$A$25,"Franche-Comté","Jura"),IF(COUNTIF([1]Paramètres!$G:$G,E107)=1,IF([1]Paramètres!$E$3=[1]Paramètres!$A$23,"Besançon",IF([1]Paramètres!$E$3=[1]Paramètres!$A$24,"Doubs","Franche-Comté")),"*** INCONNU ***"))))))</f>
        <v>Doubs</v>
      </c>
      <c r="I107" s="31">
        <f>LOOKUP(YEAR(G107)-[1]Paramètres!$E$1,[1]Paramètres!$A$1:$A$20)</f>
        <v>-70</v>
      </c>
      <c r="J107" s="31" t="str">
        <f>LOOKUP(I107,[1]Paramètres!$A$1:$B$20)</f>
        <v>V3</v>
      </c>
      <c r="K107" s="31">
        <f t="shared" si="15"/>
        <v>6</v>
      </c>
      <c r="L107" s="32" t="s">
        <v>411</v>
      </c>
      <c r="M107" s="32" t="s">
        <v>384</v>
      </c>
      <c r="N107" s="32" t="s">
        <v>384</v>
      </c>
      <c r="O107" s="32" t="s">
        <v>362</v>
      </c>
      <c r="P107" s="33" t="str">
        <f t="shared" si="9"/>
        <v>18F</v>
      </c>
      <c r="Q107" s="34">
        <f t="shared" si="17"/>
        <v>10000000</v>
      </c>
      <c r="R107" s="34">
        <f t="shared" si="17"/>
        <v>3000000</v>
      </c>
      <c r="S107" s="34">
        <f t="shared" si="17"/>
        <v>3000000</v>
      </c>
      <c r="T107" s="34">
        <f t="shared" si="16"/>
        <v>2000000</v>
      </c>
      <c r="U107" s="34">
        <f t="shared" si="10"/>
        <v>18000000</v>
      </c>
      <c r="V107" s="35" t="str">
        <f t="shared" si="11"/>
        <v>18F</v>
      </c>
      <c r="W107" s="36">
        <f t="shared" si="12"/>
        <v>0</v>
      </c>
      <c r="X107" s="35" t="str">
        <f t="shared" si="13"/>
        <v>18F</v>
      </c>
      <c r="Y107" s="36">
        <f t="shared" si="14"/>
        <v>0</v>
      </c>
      <c r="Z107" s="31" t="str">
        <f ca="1">LOOKUP(I107,[1]Paramètres!$A$1:$A$20,[1]Paramètres!$C$1:$C$21)</f>
        <v>+18</v>
      </c>
      <c r="AA107" s="14" t="s">
        <v>35</v>
      </c>
      <c r="AB107" s="37"/>
      <c r="AD107" s="38" t="str">
        <f>IF(ISNA(VLOOKUP(D107,'[1]Liste en forme Garçons'!$C:$C,1,FALSE)),"","*")</f>
        <v>*</v>
      </c>
    </row>
    <row r="108" spans="1:46" s="39" customFormat="1" x14ac:dyDescent="0.35">
      <c r="A108" s="19"/>
      <c r="B108" s="25" t="s">
        <v>52</v>
      </c>
      <c r="C108" s="25" t="s">
        <v>334</v>
      </c>
      <c r="D108" s="26" t="s">
        <v>429</v>
      </c>
      <c r="E108" s="27" t="s">
        <v>108</v>
      </c>
      <c r="F108" s="28">
        <v>754</v>
      </c>
      <c r="G108" s="29">
        <v>31304</v>
      </c>
      <c r="H108" s="30" t="str">
        <f>IF(E108="","",IF(COUNTIF([1]Paramètres!$H:$H,E108)=1,IF([1]Paramètres!$E$3=[1]Paramètres!$A$23,"Belfort/Montbéliard",IF([1]Paramètres!$E$3=[1]Paramètres!$A$24,"Doubs","Franche-Comté")),IF(COUNTIF([1]Paramètres!$I:$I,E108)=1,IF([1]Paramètres!$E$3=[1]Paramètres!$A$23,"Belfort/Montbéliard",IF([1]Paramètres!$E$3=[1]Paramètres!$A$24,"Belfort","Franche-Comté")),IF(COUNTIF([1]Paramètres!$J:$J,E108)=1,IF([1]Paramètres!$E$3=[1]Paramètres!$A$25,"Franche-Comté","Haute-Saône"),IF(COUNTIF([1]Paramètres!$K:$K,E108)=1,IF([1]Paramètres!$E$3=[1]Paramètres!$A$25,"Franche-Comté","Jura"),IF(COUNTIF([1]Paramètres!$G:$G,E108)=1,IF([1]Paramètres!$E$3=[1]Paramètres!$A$23,"Besançon",IF([1]Paramètres!$E$3=[1]Paramètres!$A$24,"Doubs","Franche-Comté")),"*** INCONNU ***"))))))</f>
        <v>Doubs</v>
      </c>
      <c r="I108" s="31">
        <f>LOOKUP(YEAR(G108)-[1]Paramètres!$E$1,[1]Paramètres!$A$1:$A$20)</f>
        <v>-40</v>
      </c>
      <c r="J108" s="31" t="str">
        <f>LOOKUP(I108,[1]Paramètres!$A$1:$B$20)</f>
        <v>S</v>
      </c>
      <c r="K108" s="31">
        <f t="shared" si="15"/>
        <v>7</v>
      </c>
      <c r="L108" s="32" t="s">
        <v>430</v>
      </c>
      <c r="M108" s="32" t="s">
        <v>431</v>
      </c>
      <c r="N108" s="14" t="s">
        <v>414</v>
      </c>
      <c r="O108" s="14" t="s">
        <v>399</v>
      </c>
      <c r="P108" s="33" t="str">
        <f t="shared" si="9"/>
        <v>16F70G</v>
      </c>
      <c r="Q108" s="34">
        <f t="shared" si="17"/>
        <v>400000</v>
      </c>
      <c r="R108" s="34">
        <f t="shared" si="17"/>
        <v>500000</v>
      </c>
      <c r="S108" s="34">
        <f t="shared" si="17"/>
        <v>800000</v>
      </c>
      <c r="T108" s="34">
        <f t="shared" si="16"/>
        <v>15000000</v>
      </c>
      <c r="U108" s="34">
        <f t="shared" si="10"/>
        <v>16700000</v>
      </c>
      <c r="V108" s="35" t="str">
        <f t="shared" si="11"/>
        <v>16F</v>
      </c>
      <c r="W108" s="36">
        <f t="shared" si="12"/>
        <v>700000</v>
      </c>
      <c r="X108" s="35" t="str">
        <f t="shared" si="13"/>
        <v>16F70G</v>
      </c>
      <c r="Y108" s="36">
        <f t="shared" si="14"/>
        <v>0</v>
      </c>
      <c r="Z108" s="31" t="str">
        <f ca="1">LOOKUP(I108,[1]Paramètres!$A$1:$A$20,[1]Paramètres!$C$1:$C$21)</f>
        <v>+18</v>
      </c>
      <c r="AA108" s="14" t="s">
        <v>35</v>
      </c>
      <c r="AB108" s="37"/>
      <c r="AC108" s="38"/>
      <c r="AD108" s="38" t="str">
        <f>IF(ISNA(VLOOKUP(D108,'[1]Liste en forme Garçons'!$C:$C,1,FALSE)),"","*")</f>
        <v>*</v>
      </c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</row>
    <row r="109" spans="1:46" s="39" customFormat="1" x14ac:dyDescent="0.35">
      <c r="A109" s="19"/>
      <c r="B109" s="25" t="s">
        <v>75</v>
      </c>
      <c r="C109" s="25" t="s">
        <v>432</v>
      </c>
      <c r="D109" s="26" t="s">
        <v>433</v>
      </c>
      <c r="E109" s="27" t="s">
        <v>128</v>
      </c>
      <c r="F109" s="28">
        <v>764</v>
      </c>
      <c r="G109" s="29">
        <v>25197</v>
      </c>
      <c r="H109" s="30" t="str">
        <f>IF(E109="","",IF(COUNTIF([1]Paramètres!$H:$H,E109)=1,IF([1]Paramètres!$E$3=[1]Paramètres!$A$23,"Belfort/Montbéliard",IF([1]Paramètres!$E$3=[1]Paramètres!$A$24,"Doubs","Franche-Comté")),IF(COUNTIF([1]Paramètres!$I:$I,E109)=1,IF([1]Paramètres!$E$3=[1]Paramètres!$A$23,"Belfort/Montbéliard",IF([1]Paramètres!$E$3=[1]Paramètres!$A$24,"Belfort","Franche-Comté")),IF(COUNTIF([1]Paramètres!$J:$J,E109)=1,IF([1]Paramètres!$E$3=[1]Paramètres!$A$25,"Franche-Comté","Haute-Saône"),IF(COUNTIF([1]Paramètres!$K:$K,E109)=1,IF([1]Paramètres!$E$3=[1]Paramètres!$A$25,"Franche-Comté","Jura"),IF(COUNTIF([1]Paramètres!$G:$G,E109)=1,IF([1]Paramètres!$E$3=[1]Paramètres!$A$23,"Besançon",IF([1]Paramètres!$E$3=[1]Paramètres!$A$24,"Doubs","Franche-Comté")),"*** INCONNU ***"))))))</f>
        <v>Doubs</v>
      </c>
      <c r="I109" s="31">
        <f>LOOKUP(YEAR(G109)-[1]Paramètres!$E$1,[1]Paramètres!$A$1:$A$20)</f>
        <v>-50</v>
      </c>
      <c r="J109" s="31" t="str">
        <f>LOOKUP(I109,[1]Paramètres!$A$1:$B$20)</f>
        <v>V1</v>
      </c>
      <c r="K109" s="31">
        <f t="shared" si="15"/>
        <v>7</v>
      </c>
      <c r="L109" s="14" t="s">
        <v>378</v>
      </c>
      <c r="M109" s="14" t="s">
        <v>414</v>
      </c>
      <c r="N109" s="14" t="s">
        <v>377</v>
      </c>
      <c r="O109" s="14" t="s">
        <v>378</v>
      </c>
      <c r="P109" s="33" t="str">
        <f t="shared" si="9"/>
        <v>13F80G</v>
      </c>
      <c r="Q109" s="34">
        <f t="shared" si="17"/>
        <v>4000000</v>
      </c>
      <c r="R109" s="34">
        <f t="shared" si="17"/>
        <v>800000</v>
      </c>
      <c r="S109" s="34">
        <f t="shared" si="17"/>
        <v>5000000</v>
      </c>
      <c r="T109" s="34">
        <f t="shared" si="16"/>
        <v>4000000</v>
      </c>
      <c r="U109" s="34">
        <f t="shared" si="10"/>
        <v>13800000</v>
      </c>
      <c r="V109" s="35" t="str">
        <f t="shared" si="11"/>
        <v>13F</v>
      </c>
      <c r="W109" s="36">
        <f t="shared" si="12"/>
        <v>800000</v>
      </c>
      <c r="X109" s="35" t="str">
        <f t="shared" si="13"/>
        <v>13F80G</v>
      </c>
      <c r="Y109" s="36">
        <f t="shared" si="14"/>
        <v>0</v>
      </c>
      <c r="Z109" s="31" t="str">
        <f ca="1">LOOKUP(I109,[1]Paramètres!$A$1:$A$20,[1]Paramètres!$C$1:$C$21)</f>
        <v>+18</v>
      </c>
      <c r="AA109" s="14" t="s">
        <v>35</v>
      </c>
      <c r="AB109" s="37"/>
      <c r="AC109" s="38"/>
      <c r="AD109" s="38" t="str">
        <f>IF(ISNA(VLOOKUP(D109,'[1]Liste en forme Garçons'!$C:$C,1,FALSE)),"","*")</f>
        <v>*</v>
      </c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</row>
    <row r="110" spans="1:46" s="39" customFormat="1" x14ac:dyDescent="0.35">
      <c r="A110" s="19"/>
      <c r="B110" s="25" t="s">
        <v>434</v>
      </c>
      <c r="C110" s="25" t="s">
        <v>435</v>
      </c>
      <c r="D110" s="26" t="s">
        <v>436</v>
      </c>
      <c r="E110" s="27" t="s">
        <v>437</v>
      </c>
      <c r="F110" s="28">
        <v>594</v>
      </c>
      <c r="G110" s="29">
        <v>33189</v>
      </c>
      <c r="H110" s="30" t="str">
        <f>IF(E110="","",IF(COUNTIF([1]Paramètres!$H:$H,E110)=1,IF([1]Paramètres!$E$3=[1]Paramètres!$A$23,"Belfort/Montbéliard",IF([1]Paramètres!$E$3=[1]Paramètres!$A$24,"Doubs","Franche-Comté")),IF(COUNTIF([1]Paramètres!$I:$I,E110)=1,IF([1]Paramètres!$E$3=[1]Paramètres!$A$23,"Belfort/Montbéliard",IF([1]Paramètres!$E$3=[1]Paramètres!$A$24,"Belfort","Franche-Comté")),IF(COUNTIF([1]Paramètres!$J:$J,E110)=1,IF([1]Paramètres!$E$3=[1]Paramètres!$A$25,"Franche-Comté","Haute-Saône"),IF(COUNTIF([1]Paramètres!$K:$K,E110)=1,IF([1]Paramètres!$E$3=[1]Paramètres!$A$25,"Franche-Comté","Jura"),IF(COUNTIF([1]Paramètres!$G:$G,E110)=1,IF([1]Paramètres!$E$3=[1]Paramètres!$A$23,"Besançon",IF([1]Paramètres!$E$3=[1]Paramètres!$A$24,"Doubs","Franche-Comté")),"*** INCONNU ***"))))))</f>
        <v>Doubs</v>
      </c>
      <c r="I110" s="31">
        <f>LOOKUP(YEAR(G110)-[1]Paramètres!$E$1,[1]Paramètres!$A$1:$A$20)</f>
        <v>-40</v>
      </c>
      <c r="J110" s="31" t="str">
        <f>LOOKUP(I110,[1]Paramètres!$A$1:$B$20)</f>
        <v>S</v>
      </c>
      <c r="K110" s="31">
        <f t="shared" si="15"/>
        <v>5</v>
      </c>
      <c r="L110" s="32" t="s">
        <v>46</v>
      </c>
      <c r="M110" s="32" t="s">
        <v>438</v>
      </c>
      <c r="N110" s="32" t="s">
        <v>418</v>
      </c>
      <c r="O110" s="32" t="s">
        <v>411</v>
      </c>
      <c r="P110" s="33" t="str">
        <f t="shared" si="9"/>
        <v>11F65G</v>
      </c>
      <c r="Q110" s="34">
        <f t="shared" si="17"/>
        <v>0</v>
      </c>
      <c r="R110" s="34">
        <f t="shared" si="17"/>
        <v>650000</v>
      </c>
      <c r="S110" s="34">
        <f t="shared" si="17"/>
        <v>1000000</v>
      </c>
      <c r="T110" s="34">
        <f t="shared" si="16"/>
        <v>10000000</v>
      </c>
      <c r="U110" s="34">
        <f t="shared" si="10"/>
        <v>11650000</v>
      </c>
      <c r="V110" s="35" t="str">
        <f t="shared" si="11"/>
        <v>11F</v>
      </c>
      <c r="W110" s="36">
        <f t="shared" si="12"/>
        <v>650000</v>
      </c>
      <c r="X110" s="35" t="str">
        <f t="shared" si="13"/>
        <v>11F65G</v>
      </c>
      <c r="Y110" s="36">
        <f t="shared" si="14"/>
        <v>0</v>
      </c>
      <c r="Z110" s="31" t="str">
        <f ca="1">LOOKUP(I110,[1]Paramètres!$A$1:$A$20,[1]Paramètres!$C$1:$C$21)</f>
        <v>+18</v>
      </c>
      <c r="AA110" s="14" t="s">
        <v>35</v>
      </c>
      <c r="AB110" s="37"/>
      <c r="AC110" s="38"/>
      <c r="AD110" s="38" t="str">
        <f>IF(ISNA(VLOOKUP(D110,'[1]Liste en forme Garçons'!$C:$C,1,FALSE)),"","*")</f>
        <v>*</v>
      </c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</row>
    <row r="111" spans="1:46" s="39" customFormat="1" x14ac:dyDescent="0.35">
      <c r="A111" s="19"/>
      <c r="B111" s="25" t="s">
        <v>439</v>
      </c>
      <c r="C111" s="25" t="s">
        <v>440</v>
      </c>
      <c r="D111" s="26" t="s">
        <v>441</v>
      </c>
      <c r="E111" s="44" t="s">
        <v>340</v>
      </c>
      <c r="F111" s="28">
        <v>570</v>
      </c>
      <c r="G111" s="29">
        <v>25011</v>
      </c>
      <c r="H111" s="30" t="str">
        <f>IF(E111="","",IF(COUNTIF([1]Paramètres!$H:$H,E111)=1,IF([1]Paramètres!$E$3=[1]Paramètres!$A$23,"Belfort/Montbéliard",IF([1]Paramètres!$E$3=[1]Paramètres!$A$24,"Doubs","Franche-Comté")),IF(COUNTIF([1]Paramètres!$I:$I,E111)=1,IF([1]Paramètres!$E$3=[1]Paramètres!$A$23,"Belfort/Montbéliard",IF([1]Paramètres!$E$3=[1]Paramètres!$A$24,"Belfort","Franche-Comté")),IF(COUNTIF([1]Paramètres!$J:$J,E111)=1,IF([1]Paramètres!$E$3=[1]Paramètres!$A$25,"Franche-Comté","Haute-Saône"),IF(COUNTIF([1]Paramètres!$K:$K,E111)=1,IF([1]Paramètres!$E$3=[1]Paramètres!$A$25,"Franche-Comté","Jura"),IF(COUNTIF([1]Paramètres!$G:$G,E111)=1,IF([1]Paramètres!$E$3=[1]Paramètres!$A$23,"Besançon",IF([1]Paramètres!$E$3=[1]Paramètres!$A$24,"Doubs","Franche-Comté")),"*** INCONNU ***"))))))</f>
        <v>Doubs</v>
      </c>
      <c r="I111" s="31">
        <f>LOOKUP(YEAR(G111)-[1]Paramètres!$E$1,[1]Paramètres!$A$1:$A$20)</f>
        <v>-50</v>
      </c>
      <c r="J111" s="31" t="str">
        <f>LOOKUP(I111,[1]Paramètres!$A$1:$B$20)</f>
        <v>V1</v>
      </c>
      <c r="K111" s="31">
        <f t="shared" si="15"/>
        <v>5</v>
      </c>
      <c r="L111" s="14" t="s">
        <v>342</v>
      </c>
      <c r="M111" s="32" t="s">
        <v>362</v>
      </c>
      <c r="N111" s="32" t="s">
        <v>362</v>
      </c>
      <c r="O111" s="32">
        <v>0</v>
      </c>
      <c r="P111" s="33" t="str">
        <f t="shared" si="9"/>
        <v>11F</v>
      </c>
      <c r="Q111" s="34">
        <f t="shared" si="17"/>
        <v>7000000</v>
      </c>
      <c r="R111" s="34">
        <f t="shared" si="17"/>
        <v>2000000</v>
      </c>
      <c r="S111" s="34">
        <f t="shared" si="17"/>
        <v>2000000</v>
      </c>
      <c r="T111" s="34">
        <f t="shared" si="16"/>
        <v>0</v>
      </c>
      <c r="U111" s="34">
        <f t="shared" si="10"/>
        <v>11000000</v>
      </c>
      <c r="V111" s="35" t="str">
        <f t="shared" si="11"/>
        <v>11F</v>
      </c>
      <c r="W111" s="36">
        <f t="shared" si="12"/>
        <v>0</v>
      </c>
      <c r="X111" s="35" t="str">
        <f t="shared" si="13"/>
        <v>11F</v>
      </c>
      <c r="Y111" s="36">
        <f t="shared" si="14"/>
        <v>0</v>
      </c>
      <c r="Z111" s="31" t="str">
        <f ca="1">LOOKUP(I111,[1]Paramètres!$A$1:$A$20,[1]Paramètres!$C$1:$C$21)</f>
        <v>+18</v>
      </c>
      <c r="AA111" s="14" t="s">
        <v>35</v>
      </c>
      <c r="AB111" s="37" t="s">
        <v>712</v>
      </c>
      <c r="AC111" s="38"/>
      <c r="AD111" s="38" t="str">
        <f>IF(ISNA(VLOOKUP(D111,'[1]Liste en forme Garçons'!$C:$C,1,FALSE)),"","*")</f>
        <v>*</v>
      </c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</row>
    <row r="112" spans="1:46" s="39" customFormat="1" x14ac:dyDescent="0.35">
      <c r="A112" s="19"/>
      <c r="B112" s="25" t="s">
        <v>165</v>
      </c>
      <c r="C112" s="25" t="s">
        <v>442</v>
      </c>
      <c r="D112" s="26" t="s">
        <v>443</v>
      </c>
      <c r="E112" s="44" t="s">
        <v>202</v>
      </c>
      <c r="F112" s="28">
        <v>637</v>
      </c>
      <c r="G112" s="29">
        <v>26162</v>
      </c>
      <c r="H112" s="30" t="str">
        <f>IF(E112="","",IF(COUNTIF([1]Paramètres!$H:$H,E112)=1,IF([1]Paramètres!$E$3=[1]Paramètres!$A$23,"Belfort/Montbéliard",IF([1]Paramètres!$E$3=[1]Paramètres!$A$24,"Doubs","Franche-Comté")),IF(COUNTIF([1]Paramètres!$I:$I,E112)=1,IF([1]Paramètres!$E$3=[1]Paramètres!$A$23,"Belfort/Montbéliard",IF([1]Paramètres!$E$3=[1]Paramètres!$A$24,"Belfort","Franche-Comté")),IF(COUNTIF([1]Paramètres!$J:$J,E112)=1,IF([1]Paramètres!$E$3=[1]Paramètres!$A$25,"Franche-Comté","Haute-Saône"),IF(COUNTIF([1]Paramètres!$K:$K,E112)=1,IF([1]Paramètres!$E$3=[1]Paramètres!$A$25,"Franche-Comté","Jura"),IF(COUNTIF([1]Paramètres!$G:$G,E112)=1,IF([1]Paramètres!$E$3=[1]Paramètres!$A$23,"Besançon",IF([1]Paramètres!$E$3=[1]Paramètres!$A$24,"Doubs","Franche-Comté")),"*** INCONNU ***"))))))</f>
        <v>Doubs</v>
      </c>
      <c r="I112" s="31">
        <f>LOOKUP(YEAR(G112)-[1]Paramètres!$E$1,[1]Paramètres!$A$1:$A$20)</f>
        <v>-50</v>
      </c>
      <c r="J112" s="31" t="str">
        <f>LOOKUP(I112,[1]Paramètres!$A$1:$B$20)</f>
        <v>V1</v>
      </c>
      <c r="K112" s="31">
        <f t="shared" si="15"/>
        <v>6</v>
      </c>
      <c r="L112" s="14" t="s">
        <v>431</v>
      </c>
      <c r="M112" s="32" t="s">
        <v>444</v>
      </c>
      <c r="N112" s="32" t="s">
        <v>438</v>
      </c>
      <c r="O112" s="32" t="s">
        <v>377</v>
      </c>
      <c r="P112" s="33" t="str">
        <f t="shared" si="9"/>
        <v>6F30G</v>
      </c>
      <c r="Q112" s="34">
        <f t="shared" si="17"/>
        <v>500000</v>
      </c>
      <c r="R112" s="34">
        <f t="shared" si="17"/>
        <v>150000</v>
      </c>
      <c r="S112" s="34">
        <f t="shared" si="17"/>
        <v>650000</v>
      </c>
      <c r="T112" s="34">
        <f t="shared" si="16"/>
        <v>5000000</v>
      </c>
      <c r="U112" s="34">
        <f t="shared" si="10"/>
        <v>6300000</v>
      </c>
      <c r="V112" s="35" t="str">
        <f t="shared" si="11"/>
        <v>6F</v>
      </c>
      <c r="W112" s="36">
        <f t="shared" si="12"/>
        <v>300000</v>
      </c>
      <c r="X112" s="35" t="str">
        <f t="shared" si="13"/>
        <v>6F30G</v>
      </c>
      <c r="Y112" s="36">
        <f t="shared" si="14"/>
        <v>0</v>
      </c>
      <c r="Z112" s="31" t="str">
        <f ca="1">LOOKUP(I112,[1]Paramètres!$A$1:$A$20,[1]Paramètres!$C$1:$C$21)</f>
        <v>+18</v>
      </c>
      <c r="AA112" s="14" t="s">
        <v>35</v>
      </c>
      <c r="AB112" s="37"/>
      <c r="AC112" s="38"/>
      <c r="AD112" s="38" t="str">
        <f>IF(ISNA(VLOOKUP(D112,'[1]Liste en forme Garçons'!$C:$C,1,FALSE)),"","*")</f>
        <v>*</v>
      </c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</row>
    <row r="113" spans="1:46" s="39" customFormat="1" x14ac:dyDescent="0.35">
      <c r="A113" s="19"/>
      <c r="B113" s="25" t="s">
        <v>445</v>
      </c>
      <c r="C113" s="25" t="s">
        <v>432</v>
      </c>
      <c r="D113" s="26" t="s">
        <v>446</v>
      </c>
      <c r="E113" s="27" t="s">
        <v>128</v>
      </c>
      <c r="F113" s="28">
        <v>575</v>
      </c>
      <c r="G113" s="29">
        <v>35698</v>
      </c>
      <c r="H113" s="30" t="str">
        <f>IF(E113="","",IF(COUNTIF([1]Paramètres!$H:$H,E113)=1,IF([1]Paramètres!$E$3=[1]Paramètres!$A$23,"Belfort/Montbéliard",IF([1]Paramètres!$E$3=[1]Paramètres!$A$24,"Doubs","Franche-Comté")),IF(COUNTIF([1]Paramètres!$I:$I,E113)=1,IF([1]Paramètres!$E$3=[1]Paramètres!$A$23,"Belfort/Montbéliard",IF([1]Paramètres!$E$3=[1]Paramètres!$A$24,"Belfort","Franche-Comté")),IF(COUNTIF([1]Paramètres!$J:$J,E113)=1,IF([1]Paramètres!$E$3=[1]Paramètres!$A$25,"Franche-Comté","Haute-Saône"),IF(COUNTIF([1]Paramètres!$K:$K,E113)=1,IF([1]Paramètres!$E$3=[1]Paramètres!$A$25,"Franche-Comté","Jura"),IF(COUNTIF([1]Paramètres!$G:$G,E113)=1,IF([1]Paramètres!$E$3=[1]Paramètres!$A$23,"Besançon",IF([1]Paramètres!$E$3=[1]Paramètres!$A$24,"Doubs","Franche-Comté")),"*** INCONNU ***"))))))</f>
        <v>Doubs</v>
      </c>
      <c r="I113" s="31">
        <f>LOOKUP(YEAR(G113)-[1]Paramètres!$E$1,[1]Paramètres!$A$1:$A$20)</f>
        <v>-20</v>
      </c>
      <c r="J113" s="31" t="str">
        <f>LOOKUP(I113,[1]Paramètres!$A$1:$B$20)</f>
        <v>S</v>
      </c>
      <c r="K113" s="31">
        <f t="shared" si="15"/>
        <v>5</v>
      </c>
      <c r="L113" s="14" t="s">
        <v>384</v>
      </c>
      <c r="M113" s="14" t="s">
        <v>447</v>
      </c>
      <c r="N113" s="14" t="s">
        <v>448</v>
      </c>
      <c r="O113" s="14" t="s">
        <v>449</v>
      </c>
      <c r="P113" s="33" t="str">
        <f t="shared" si="9"/>
        <v>3F35G</v>
      </c>
      <c r="Q113" s="34">
        <f t="shared" si="17"/>
        <v>3000000</v>
      </c>
      <c r="R113" s="34">
        <f t="shared" si="17"/>
        <v>110000</v>
      </c>
      <c r="S113" s="34">
        <f t="shared" si="17"/>
        <v>50000</v>
      </c>
      <c r="T113" s="34">
        <f t="shared" si="16"/>
        <v>190000</v>
      </c>
      <c r="U113" s="34">
        <f t="shared" si="10"/>
        <v>3350000</v>
      </c>
      <c r="V113" s="35" t="str">
        <f t="shared" si="11"/>
        <v>3F</v>
      </c>
      <c r="W113" s="36">
        <f t="shared" si="12"/>
        <v>350000</v>
      </c>
      <c r="X113" s="35" t="str">
        <f t="shared" si="13"/>
        <v>3F35G</v>
      </c>
      <c r="Y113" s="36">
        <f t="shared" si="14"/>
        <v>0</v>
      </c>
      <c r="Z113" s="31" t="str">
        <f ca="1">LOOKUP(I113,[1]Paramètres!$A$1:$A$20,[1]Paramètres!$C$1:$C$21)</f>
        <v>+18</v>
      </c>
      <c r="AA113" s="14" t="s">
        <v>35</v>
      </c>
      <c r="AB113" s="37"/>
      <c r="AC113" s="38"/>
      <c r="AD113" s="38" t="str">
        <f>IF(ISNA(VLOOKUP(D113,'[1]Liste en forme Garçons'!$C:$C,1,FALSE)),"","*")</f>
        <v>*</v>
      </c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</row>
    <row r="114" spans="1:46" s="39" customFormat="1" x14ac:dyDescent="0.35">
      <c r="A114" s="19"/>
      <c r="B114" s="25" t="s">
        <v>356</v>
      </c>
      <c r="C114" s="25" t="s">
        <v>450</v>
      </c>
      <c r="D114" s="26" t="s">
        <v>451</v>
      </c>
      <c r="E114" s="27" t="s">
        <v>202</v>
      </c>
      <c r="F114" s="28">
        <v>670</v>
      </c>
      <c r="G114" s="29">
        <v>29193</v>
      </c>
      <c r="H114" s="30" t="str">
        <f>IF(E114="","",IF(COUNTIF([1]Paramètres!$H:$H,E114)=1,IF([1]Paramètres!$E$3=[1]Paramètres!$A$23,"Belfort/Montbéliard",IF([1]Paramètres!$E$3=[1]Paramètres!$A$24,"Doubs","Franche-Comté")),IF(COUNTIF([1]Paramètres!$I:$I,E114)=1,IF([1]Paramètres!$E$3=[1]Paramètres!$A$23,"Belfort/Montbéliard",IF([1]Paramètres!$E$3=[1]Paramètres!$A$24,"Belfort","Franche-Comté")),IF(COUNTIF([1]Paramètres!$J:$J,E114)=1,IF([1]Paramètres!$E$3=[1]Paramètres!$A$25,"Franche-Comté","Haute-Saône"),IF(COUNTIF([1]Paramètres!$K:$K,E114)=1,IF([1]Paramètres!$E$3=[1]Paramètres!$A$25,"Franche-Comté","Jura"),IF(COUNTIF([1]Paramètres!$G:$G,E114)=1,IF([1]Paramètres!$E$3=[1]Paramètres!$A$23,"Besançon",IF([1]Paramètres!$E$3=[1]Paramètres!$A$24,"Doubs","Franche-Comté")),"*** INCONNU ***"))))))</f>
        <v>Doubs</v>
      </c>
      <c r="I114" s="31">
        <f>LOOKUP(YEAR(G114)-[1]Paramètres!$E$1,[1]Paramètres!$A$1:$A$20)</f>
        <v>-40</v>
      </c>
      <c r="J114" s="31" t="str">
        <f>LOOKUP(I114,[1]Paramètres!$A$1:$B$20)</f>
        <v>S</v>
      </c>
      <c r="K114" s="31">
        <f t="shared" si="15"/>
        <v>6</v>
      </c>
      <c r="L114" s="32" t="s">
        <v>418</v>
      </c>
      <c r="M114" s="32">
        <v>0</v>
      </c>
      <c r="N114" s="32" t="s">
        <v>449</v>
      </c>
      <c r="O114" s="32" t="s">
        <v>438</v>
      </c>
      <c r="P114" s="33" t="str">
        <f t="shared" si="9"/>
        <v>1F84G</v>
      </c>
      <c r="Q114" s="34">
        <f t="shared" si="17"/>
        <v>1000000</v>
      </c>
      <c r="R114" s="34">
        <f t="shared" si="17"/>
        <v>0</v>
      </c>
      <c r="S114" s="34">
        <f t="shared" si="17"/>
        <v>190000</v>
      </c>
      <c r="T114" s="34">
        <f t="shared" si="16"/>
        <v>650000</v>
      </c>
      <c r="U114" s="34">
        <f t="shared" si="10"/>
        <v>1840000</v>
      </c>
      <c r="V114" s="35" t="str">
        <f t="shared" si="11"/>
        <v>1F</v>
      </c>
      <c r="W114" s="36">
        <f t="shared" si="12"/>
        <v>840000</v>
      </c>
      <c r="X114" s="35" t="str">
        <f t="shared" si="13"/>
        <v>1F84G</v>
      </c>
      <c r="Y114" s="36">
        <f t="shared" si="14"/>
        <v>0</v>
      </c>
      <c r="Z114" s="31" t="str">
        <f ca="1">LOOKUP(I114,[1]Paramètres!$A$1:$A$20,[1]Paramètres!$C$1:$C$21)</f>
        <v>+18</v>
      </c>
      <c r="AA114" s="14" t="s">
        <v>35</v>
      </c>
      <c r="AB114" s="37"/>
      <c r="AC114" s="38"/>
      <c r="AD114" s="38" t="str">
        <f>IF(ISNA(VLOOKUP(D114,'[1]Liste en forme Garçons'!$C:$C,1,FALSE)),"","*")</f>
        <v>*</v>
      </c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</row>
    <row r="115" spans="1:46" s="39" customFormat="1" x14ac:dyDescent="0.35">
      <c r="A115" s="19"/>
      <c r="B115" s="25" t="s">
        <v>285</v>
      </c>
      <c r="C115" s="25" t="s">
        <v>452</v>
      </c>
      <c r="D115" s="26" t="s">
        <v>453</v>
      </c>
      <c r="E115" s="27" t="s">
        <v>454</v>
      </c>
      <c r="F115" s="28">
        <v>638</v>
      </c>
      <c r="G115" s="29">
        <v>17444</v>
      </c>
      <c r="H115" s="30" t="str">
        <f>IF(E115="","",IF(COUNTIF([1]Paramètres!$H:$H,E115)=1,IF([1]Paramètres!$E$3=[1]Paramètres!$A$23,"Belfort/Montbéliard",IF([1]Paramètres!$E$3=[1]Paramètres!$A$24,"Doubs","Franche-Comté")),IF(COUNTIF([1]Paramètres!$I:$I,E115)=1,IF([1]Paramètres!$E$3=[1]Paramètres!$A$23,"Belfort/Montbéliard",IF([1]Paramètres!$E$3=[1]Paramètres!$A$24,"Belfort","Franche-Comté")),IF(COUNTIF([1]Paramètres!$J:$J,E115)=1,IF([1]Paramètres!$E$3=[1]Paramètres!$A$25,"Franche-Comté","Haute-Saône"),IF(COUNTIF([1]Paramètres!$K:$K,E115)=1,IF([1]Paramètres!$E$3=[1]Paramètres!$A$25,"Franche-Comté","Jura"),IF(COUNTIF([1]Paramètres!$G:$G,E115)=1,IF([1]Paramètres!$E$3=[1]Paramètres!$A$23,"Besançon",IF([1]Paramètres!$E$3=[1]Paramètres!$A$24,"Doubs","Franche-Comté")),"*** INCONNU ***"))))))</f>
        <v>Doubs</v>
      </c>
      <c r="I115" s="31">
        <f>LOOKUP(YEAR(G115)-[1]Paramètres!$E$1,[1]Paramètres!$A$1:$A$20)</f>
        <v>-70</v>
      </c>
      <c r="J115" s="31" t="str">
        <f>LOOKUP(I115,[1]Paramètres!$A$1:$B$20)</f>
        <v>V3</v>
      </c>
      <c r="K115" s="31">
        <f t="shared" si="15"/>
        <v>6</v>
      </c>
      <c r="L115" s="32" t="s">
        <v>455</v>
      </c>
      <c r="M115" s="32" t="s">
        <v>430</v>
      </c>
      <c r="N115" s="32" t="s">
        <v>456</v>
      </c>
      <c r="O115" s="32" t="s">
        <v>418</v>
      </c>
      <c r="P115" s="33" t="str">
        <f t="shared" si="9"/>
        <v>1F77G</v>
      </c>
      <c r="Q115" s="34">
        <f t="shared" si="17"/>
        <v>300000</v>
      </c>
      <c r="R115" s="34">
        <f t="shared" si="17"/>
        <v>400000</v>
      </c>
      <c r="S115" s="34">
        <f t="shared" si="17"/>
        <v>70000</v>
      </c>
      <c r="T115" s="34">
        <f t="shared" si="16"/>
        <v>1000000</v>
      </c>
      <c r="U115" s="34">
        <f t="shared" si="10"/>
        <v>1770000</v>
      </c>
      <c r="V115" s="35" t="str">
        <f t="shared" si="11"/>
        <v>1F</v>
      </c>
      <c r="W115" s="36">
        <f t="shared" si="12"/>
        <v>770000</v>
      </c>
      <c r="X115" s="35" t="str">
        <f t="shared" si="13"/>
        <v>1F77G</v>
      </c>
      <c r="Y115" s="36">
        <f t="shared" si="14"/>
        <v>0</v>
      </c>
      <c r="Z115" s="31" t="str">
        <f ca="1">LOOKUP(I115,[1]Paramètres!$A$1:$A$20,[1]Paramètres!$C$1:$C$21)</f>
        <v>+18</v>
      </c>
      <c r="AA115" s="14" t="s">
        <v>35</v>
      </c>
      <c r="AB115" s="37" t="s">
        <v>713</v>
      </c>
      <c r="AC115" s="38"/>
      <c r="AD115" s="38" t="str">
        <f>IF(ISNA(VLOOKUP(D115,'[1]Liste en forme Garçons'!$C:$C,1,FALSE)),"","*")</f>
        <v>*</v>
      </c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</row>
    <row r="116" spans="1:46" s="39" customFormat="1" x14ac:dyDescent="0.35">
      <c r="A116" s="19"/>
      <c r="B116" s="25" t="s">
        <v>457</v>
      </c>
      <c r="C116" s="25" t="s">
        <v>458</v>
      </c>
      <c r="D116" s="26" t="s">
        <v>459</v>
      </c>
      <c r="E116" s="27" t="s">
        <v>67</v>
      </c>
      <c r="F116" s="28">
        <v>617</v>
      </c>
      <c r="G116" s="29">
        <v>34411</v>
      </c>
      <c r="H116" s="30" t="str">
        <f>IF(E116="","",IF(COUNTIF([1]Paramètres!$H:$H,E116)=1,IF([1]Paramètres!$E$3=[1]Paramètres!$A$23,"Belfort/Montbéliard",IF([1]Paramètres!$E$3=[1]Paramètres!$A$24,"Doubs","Franche-Comté")),IF(COUNTIF([1]Paramètres!$I:$I,E116)=1,IF([1]Paramètres!$E$3=[1]Paramètres!$A$23,"Belfort/Montbéliard",IF([1]Paramètres!$E$3=[1]Paramètres!$A$24,"Belfort","Franche-Comté")),IF(COUNTIF([1]Paramètres!$J:$J,E116)=1,IF([1]Paramètres!$E$3=[1]Paramètres!$A$25,"Franche-Comté","Haute-Saône"),IF(COUNTIF([1]Paramètres!$K:$K,E116)=1,IF([1]Paramètres!$E$3=[1]Paramètres!$A$25,"Franche-Comté","Jura"),IF(COUNTIF([1]Paramètres!$G:$G,E116)=1,IF([1]Paramètres!$E$3=[1]Paramètres!$A$23,"Besançon",IF([1]Paramètres!$E$3=[1]Paramètres!$A$24,"Doubs","Franche-Comté")),"*** INCONNU ***"))))))</f>
        <v>Doubs</v>
      </c>
      <c r="I116" s="31">
        <f>LOOKUP(YEAR(G116)-[1]Paramètres!$E$1,[1]Paramètres!$A$1:$A$20)</f>
        <v>-40</v>
      </c>
      <c r="J116" s="31" t="str">
        <f>LOOKUP(I116,[1]Paramètres!$A$1:$B$20)</f>
        <v>S</v>
      </c>
      <c r="K116" s="31">
        <f t="shared" si="15"/>
        <v>6</v>
      </c>
      <c r="L116" s="32" t="s">
        <v>438</v>
      </c>
      <c r="M116" s="32" t="s">
        <v>449</v>
      </c>
      <c r="N116" s="32" t="s">
        <v>460</v>
      </c>
      <c r="O116" s="32" t="s">
        <v>414</v>
      </c>
      <c r="P116" s="33" t="str">
        <f t="shared" si="9"/>
        <v>1F77G</v>
      </c>
      <c r="Q116" s="34">
        <f t="shared" si="17"/>
        <v>650000</v>
      </c>
      <c r="R116" s="34">
        <f t="shared" si="17"/>
        <v>190000</v>
      </c>
      <c r="S116" s="34">
        <f t="shared" si="17"/>
        <v>130000</v>
      </c>
      <c r="T116" s="34">
        <f t="shared" si="16"/>
        <v>800000</v>
      </c>
      <c r="U116" s="34">
        <f t="shared" si="10"/>
        <v>1770000</v>
      </c>
      <c r="V116" s="35" t="str">
        <f t="shared" si="11"/>
        <v>1F</v>
      </c>
      <c r="W116" s="36">
        <f t="shared" si="12"/>
        <v>770000</v>
      </c>
      <c r="X116" s="35" t="str">
        <f t="shared" si="13"/>
        <v>1F77G</v>
      </c>
      <c r="Y116" s="36">
        <f t="shared" si="14"/>
        <v>0</v>
      </c>
      <c r="Z116" s="31" t="str">
        <f ca="1">LOOKUP(I116,[1]Paramètres!$A$1:$A$20,[1]Paramètres!$C$1:$C$21)</f>
        <v>+18</v>
      </c>
      <c r="AA116" s="14" t="s">
        <v>35</v>
      </c>
      <c r="AB116" s="37" t="s">
        <v>713</v>
      </c>
      <c r="AC116" s="38"/>
      <c r="AD116" s="38" t="str">
        <f>IF(ISNA(VLOOKUP(D116,'[1]Liste en forme Garçons'!$C:$C,1,FALSE)),"","*")</f>
        <v>*</v>
      </c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</row>
    <row r="117" spans="1:46" s="39" customFormat="1" x14ac:dyDescent="0.35">
      <c r="A117" s="19"/>
      <c r="B117" s="25" t="s">
        <v>387</v>
      </c>
      <c r="C117" s="25" t="s">
        <v>461</v>
      </c>
      <c r="D117" s="26" t="s">
        <v>462</v>
      </c>
      <c r="E117" s="44" t="s">
        <v>128</v>
      </c>
      <c r="F117" s="28">
        <v>556</v>
      </c>
      <c r="G117" s="29">
        <v>29253</v>
      </c>
      <c r="H117" s="30" t="str">
        <f>IF(E117="","",IF(COUNTIF([1]Paramètres!$H:$H,E117)=1,IF([1]Paramètres!$E$3=[1]Paramètres!$A$23,"Belfort/Montbéliard",IF([1]Paramètres!$E$3=[1]Paramètres!$A$24,"Doubs","Franche-Comté")),IF(COUNTIF([1]Paramètres!$I:$I,E117)=1,IF([1]Paramètres!$E$3=[1]Paramètres!$A$23,"Belfort/Montbéliard",IF([1]Paramètres!$E$3=[1]Paramètres!$A$24,"Belfort","Franche-Comté")),IF(COUNTIF([1]Paramètres!$J:$J,E117)=1,IF([1]Paramètres!$E$3=[1]Paramètres!$A$25,"Franche-Comté","Haute-Saône"),IF(COUNTIF([1]Paramètres!$K:$K,E117)=1,IF([1]Paramètres!$E$3=[1]Paramètres!$A$25,"Franche-Comté","Jura"),IF(COUNTIF([1]Paramètres!$G:$G,E117)=1,IF([1]Paramètres!$E$3=[1]Paramètres!$A$23,"Besançon",IF([1]Paramètres!$E$3=[1]Paramètres!$A$24,"Doubs","Franche-Comté")),"*** INCONNU ***"))))))</f>
        <v>Doubs</v>
      </c>
      <c r="I117" s="31">
        <f>LOOKUP(YEAR(G117)-[1]Paramètres!$E$1,[1]Paramètres!$A$1:$A$20)</f>
        <v>-40</v>
      </c>
      <c r="J117" s="31" t="str">
        <f>LOOKUP(I117,[1]Paramètres!$A$1:$B$20)</f>
        <v>S</v>
      </c>
      <c r="K117" s="31">
        <f t="shared" si="15"/>
        <v>5</v>
      </c>
      <c r="L117" s="14" t="s">
        <v>447</v>
      </c>
      <c r="M117" s="32" t="s">
        <v>463</v>
      </c>
      <c r="N117" s="32" t="s">
        <v>430</v>
      </c>
      <c r="O117" s="14" t="s">
        <v>431</v>
      </c>
      <c r="P117" s="33" t="str">
        <f t="shared" si="9"/>
        <v>1F18G</v>
      </c>
      <c r="Q117" s="34">
        <f t="shared" si="17"/>
        <v>110000</v>
      </c>
      <c r="R117" s="34">
        <f t="shared" si="17"/>
        <v>170000</v>
      </c>
      <c r="S117" s="34">
        <f t="shared" si="17"/>
        <v>400000</v>
      </c>
      <c r="T117" s="34">
        <f t="shared" si="16"/>
        <v>500000</v>
      </c>
      <c r="U117" s="34">
        <f t="shared" si="10"/>
        <v>1180000</v>
      </c>
      <c r="V117" s="35" t="str">
        <f t="shared" si="11"/>
        <v>1F</v>
      </c>
      <c r="W117" s="36">
        <f t="shared" si="12"/>
        <v>180000</v>
      </c>
      <c r="X117" s="35" t="str">
        <f t="shared" si="13"/>
        <v>1F18G</v>
      </c>
      <c r="Y117" s="36">
        <f t="shared" si="14"/>
        <v>0</v>
      </c>
      <c r="Z117" s="31" t="str">
        <f ca="1">LOOKUP(I117,[1]Paramètres!$A$1:$A$20,[1]Paramètres!$C$1:$C$21)</f>
        <v>+18</v>
      </c>
      <c r="AA117" s="14" t="s">
        <v>35</v>
      </c>
      <c r="AB117" s="37"/>
      <c r="AC117" s="38"/>
      <c r="AD117" s="38" t="str">
        <f>IF(ISNA(VLOOKUP(D117,'[1]Liste en forme Garçons'!$C:$C,1,FALSE)),"","*")</f>
        <v>*</v>
      </c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</row>
    <row r="118" spans="1:46" s="39" customFormat="1" x14ac:dyDescent="0.35">
      <c r="A118" s="19"/>
      <c r="B118" s="25" t="s">
        <v>75</v>
      </c>
      <c r="C118" s="25" t="s">
        <v>464</v>
      </c>
      <c r="D118" s="26" t="s">
        <v>465</v>
      </c>
      <c r="E118" s="27" t="s">
        <v>128</v>
      </c>
      <c r="F118" s="28">
        <v>687</v>
      </c>
      <c r="G118" s="29">
        <v>25594</v>
      </c>
      <c r="H118" s="30" t="str">
        <f>IF(E118="","",IF(COUNTIF([1]Paramètres!$H:$H,E118)=1,IF([1]Paramètres!$E$3=[1]Paramètres!$A$23,"Belfort/Montbéliard",IF([1]Paramètres!$E$3=[1]Paramètres!$A$24,"Doubs","Franche-Comté")),IF(COUNTIF([1]Paramètres!$I:$I,E118)=1,IF([1]Paramètres!$E$3=[1]Paramètres!$A$23,"Belfort/Montbéliard",IF([1]Paramètres!$E$3=[1]Paramètres!$A$24,"Belfort","Franche-Comté")),IF(COUNTIF([1]Paramètres!$J:$J,E118)=1,IF([1]Paramètres!$E$3=[1]Paramètres!$A$25,"Franche-Comté","Haute-Saône"),IF(COUNTIF([1]Paramètres!$K:$K,E118)=1,IF([1]Paramètres!$E$3=[1]Paramètres!$A$25,"Franche-Comté","Jura"),IF(COUNTIF([1]Paramètres!$G:$G,E118)=1,IF([1]Paramètres!$E$3=[1]Paramètres!$A$23,"Besançon",IF([1]Paramètres!$E$3=[1]Paramètres!$A$24,"Doubs","Franche-Comté")),"*** INCONNU ***"))))))</f>
        <v>Doubs</v>
      </c>
      <c r="I118" s="31">
        <f>LOOKUP(YEAR(G118)-[1]Paramètres!$E$1,[1]Paramètres!$A$1:$A$20)</f>
        <v>-50</v>
      </c>
      <c r="J118" s="31" t="str">
        <f>LOOKUP(I118,[1]Paramètres!$A$1:$B$20)</f>
        <v>V1</v>
      </c>
      <c r="K118" s="31">
        <f t="shared" si="15"/>
        <v>6</v>
      </c>
      <c r="L118" s="32">
        <v>0</v>
      </c>
      <c r="M118" s="32" t="s">
        <v>466</v>
      </c>
      <c r="N118" s="32" t="s">
        <v>466</v>
      </c>
      <c r="O118" s="32" t="s">
        <v>455</v>
      </c>
      <c r="P118" s="33" t="str">
        <f t="shared" si="9"/>
        <v>1F</v>
      </c>
      <c r="Q118" s="34">
        <f t="shared" si="17"/>
        <v>0</v>
      </c>
      <c r="R118" s="34">
        <f t="shared" si="17"/>
        <v>350000</v>
      </c>
      <c r="S118" s="34">
        <f t="shared" si="17"/>
        <v>350000</v>
      </c>
      <c r="T118" s="34">
        <f t="shared" si="16"/>
        <v>300000</v>
      </c>
      <c r="U118" s="34">
        <f t="shared" si="10"/>
        <v>1000000</v>
      </c>
      <c r="V118" s="35" t="str">
        <f t="shared" si="11"/>
        <v>1F</v>
      </c>
      <c r="W118" s="36">
        <f t="shared" si="12"/>
        <v>0</v>
      </c>
      <c r="X118" s="35" t="str">
        <f t="shared" si="13"/>
        <v>1F</v>
      </c>
      <c r="Y118" s="36">
        <f t="shared" si="14"/>
        <v>0</v>
      </c>
      <c r="Z118" s="31" t="str">
        <f ca="1">LOOKUP(I118,[1]Paramètres!$A$1:$A$20,[1]Paramètres!$C$1:$C$21)</f>
        <v>+18</v>
      </c>
      <c r="AA118" s="14" t="s">
        <v>35</v>
      </c>
      <c r="AB118" s="37"/>
      <c r="AC118" s="38"/>
      <c r="AD118" s="38" t="str">
        <f>IF(ISNA(VLOOKUP(D118,'[1]Liste en forme Garçons'!$C:$C,1,FALSE)),"","*")</f>
        <v>*</v>
      </c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</row>
    <row r="119" spans="1:46" s="39" customFormat="1" x14ac:dyDescent="0.35">
      <c r="A119" s="19"/>
      <c r="B119" s="25" t="s">
        <v>467</v>
      </c>
      <c r="C119" s="25" t="s">
        <v>468</v>
      </c>
      <c r="D119" s="26" t="s">
        <v>469</v>
      </c>
      <c r="E119" s="27" t="s">
        <v>124</v>
      </c>
      <c r="F119" s="28">
        <v>518</v>
      </c>
      <c r="G119" s="29">
        <v>28362</v>
      </c>
      <c r="H119" s="30" t="str">
        <f>IF(E119="","",IF(COUNTIF([1]Paramètres!$H:$H,E119)=1,IF([1]Paramètres!$E$3=[1]Paramètres!$A$23,"Belfort/Montbéliard",IF([1]Paramètres!$E$3=[1]Paramètres!$A$24,"Doubs","Franche-Comté")),IF(COUNTIF([1]Paramètres!$I:$I,E119)=1,IF([1]Paramètres!$E$3=[1]Paramètres!$A$23,"Belfort/Montbéliard",IF([1]Paramètres!$E$3=[1]Paramètres!$A$24,"Belfort","Franche-Comté")),IF(COUNTIF([1]Paramètres!$J:$J,E119)=1,IF([1]Paramètres!$E$3=[1]Paramètres!$A$25,"Franche-Comté","Haute-Saône"),IF(COUNTIF([1]Paramètres!$K:$K,E119)=1,IF([1]Paramètres!$E$3=[1]Paramètres!$A$25,"Franche-Comté","Jura"),IF(COUNTIF([1]Paramètres!$G:$G,E119)=1,IF([1]Paramètres!$E$3=[1]Paramètres!$A$23,"Besançon",IF([1]Paramètres!$E$3=[1]Paramètres!$A$24,"Doubs","Franche-Comté")),"*** INCONNU ***"))))))</f>
        <v>Doubs</v>
      </c>
      <c r="I119" s="31">
        <f>LOOKUP(YEAR(G119)-[1]Paramètres!$E$1,[1]Paramètres!$A$1:$A$20)</f>
        <v>-40</v>
      </c>
      <c r="J119" s="31" t="str">
        <f>LOOKUP(I119,[1]Paramètres!$A$1:$B$20)</f>
        <v>S</v>
      </c>
      <c r="K119" s="31">
        <f t="shared" si="15"/>
        <v>5</v>
      </c>
      <c r="L119" s="32" t="s">
        <v>470</v>
      </c>
      <c r="M119" s="32" t="s">
        <v>456</v>
      </c>
      <c r="N119" s="32" t="s">
        <v>471</v>
      </c>
      <c r="O119" s="32" t="s">
        <v>430</v>
      </c>
      <c r="P119" s="33" t="str">
        <f t="shared" si="9"/>
        <v>94G</v>
      </c>
      <c r="Q119" s="34">
        <f t="shared" si="17"/>
        <v>250000</v>
      </c>
      <c r="R119" s="34">
        <f t="shared" si="17"/>
        <v>70000</v>
      </c>
      <c r="S119" s="34">
        <f t="shared" si="17"/>
        <v>220000</v>
      </c>
      <c r="T119" s="34">
        <f t="shared" si="16"/>
        <v>400000</v>
      </c>
      <c r="U119" s="34">
        <f t="shared" si="10"/>
        <v>940000</v>
      </c>
      <c r="V119" s="35" t="str">
        <f t="shared" si="11"/>
        <v>94G</v>
      </c>
      <c r="W119" s="36">
        <f t="shared" si="12"/>
        <v>0</v>
      </c>
      <c r="X119" s="35" t="str">
        <f t="shared" si="13"/>
        <v>94G</v>
      </c>
      <c r="Y119" s="36">
        <f t="shared" si="14"/>
        <v>0</v>
      </c>
      <c r="Z119" s="31" t="str">
        <f ca="1">LOOKUP(I119,[1]Paramètres!$A$1:$A$20,[1]Paramètres!$C$1:$C$21)</f>
        <v>+18</v>
      </c>
      <c r="AA119" s="14" t="s">
        <v>35</v>
      </c>
      <c r="AB119" s="37"/>
      <c r="AC119" s="38"/>
      <c r="AD119" s="38" t="str">
        <f>IF(ISNA(VLOOKUP(D119,'[1]Liste en forme Garçons'!$C:$C,1,FALSE)),"","*")</f>
        <v>*</v>
      </c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</row>
    <row r="120" spans="1:46" s="39" customFormat="1" x14ac:dyDescent="0.35">
      <c r="A120" s="19"/>
      <c r="B120" s="25" t="s">
        <v>75</v>
      </c>
      <c r="C120" s="25" t="s">
        <v>472</v>
      </c>
      <c r="D120" s="26" t="s">
        <v>473</v>
      </c>
      <c r="E120" s="27" t="s">
        <v>454</v>
      </c>
      <c r="F120" s="28">
        <v>500</v>
      </c>
      <c r="G120" s="29">
        <v>28412</v>
      </c>
      <c r="H120" s="30" t="str">
        <f>IF(E120="","",IF(COUNTIF([1]Paramètres!$H:$H,E120)=1,IF([1]Paramètres!$E$3=[1]Paramètres!$A$23,"Belfort/Montbéliard",IF([1]Paramètres!$E$3=[1]Paramètres!$A$24,"Doubs","Franche-Comté")),IF(COUNTIF([1]Paramètres!$I:$I,E120)=1,IF([1]Paramètres!$E$3=[1]Paramètres!$A$23,"Belfort/Montbéliard",IF([1]Paramètres!$E$3=[1]Paramètres!$A$24,"Belfort","Franche-Comté")),IF(COUNTIF([1]Paramètres!$J:$J,E120)=1,IF([1]Paramètres!$E$3=[1]Paramètres!$A$25,"Franche-Comté","Haute-Saône"),IF(COUNTIF([1]Paramètres!$K:$K,E120)=1,IF([1]Paramètres!$E$3=[1]Paramètres!$A$25,"Franche-Comté","Jura"),IF(COUNTIF([1]Paramètres!$G:$G,E120)=1,IF([1]Paramètres!$E$3=[1]Paramètres!$A$23,"Besançon",IF([1]Paramètres!$E$3=[1]Paramètres!$A$24,"Doubs","Franche-Comté")),"*** INCONNU ***"))))))</f>
        <v>Doubs</v>
      </c>
      <c r="I120" s="31">
        <f>LOOKUP(YEAR(G120)-[1]Paramètres!$E$1,[1]Paramètres!$A$1:$A$20)</f>
        <v>-40</v>
      </c>
      <c r="J120" s="31" t="str">
        <f>LOOKUP(I120,[1]Paramètres!$A$1:$B$20)</f>
        <v>S</v>
      </c>
      <c r="K120" s="31">
        <f t="shared" si="15"/>
        <v>5</v>
      </c>
      <c r="L120" s="32" t="s">
        <v>46</v>
      </c>
      <c r="M120" s="32" t="s">
        <v>46</v>
      </c>
      <c r="N120" s="32" t="s">
        <v>431</v>
      </c>
      <c r="O120" s="32" t="s">
        <v>466</v>
      </c>
      <c r="P120" s="33" t="str">
        <f t="shared" si="9"/>
        <v>85G</v>
      </c>
      <c r="Q120" s="34">
        <f t="shared" si="17"/>
        <v>0</v>
      </c>
      <c r="R120" s="34">
        <f t="shared" si="17"/>
        <v>0</v>
      </c>
      <c r="S120" s="34">
        <f t="shared" si="17"/>
        <v>500000</v>
      </c>
      <c r="T120" s="34">
        <f t="shared" si="16"/>
        <v>350000</v>
      </c>
      <c r="U120" s="34">
        <f t="shared" si="10"/>
        <v>850000</v>
      </c>
      <c r="V120" s="35" t="str">
        <f t="shared" si="11"/>
        <v>85G</v>
      </c>
      <c r="W120" s="36">
        <f t="shared" si="12"/>
        <v>0</v>
      </c>
      <c r="X120" s="35" t="str">
        <f t="shared" si="13"/>
        <v>85G</v>
      </c>
      <c r="Y120" s="36">
        <f t="shared" si="14"/>
        <v>0</v>
      </c>
      <c r="Z120" s="31" t="str">
        <f ca="1">LOOKUP(I120,[1]Paramètres!$A$1:$A$20,[1]Paramètres!$C$1:$C$21)</f>
        <v>+18</v>
      </c>
      <c r="AA120" s="14" t="s">
        <v>35</v>
      </c>
      <c r="AB120" s="37"/>
      <c r="AC120" s="3"/>
      <c r="AD120" s="38" t="str">
        <f>IF(ISNA(VLOOKUP(D120,'[1]Liste en forme Garçons'!$C:$C,1,FALSE)),"","*")</f>
        <v>*</v>
      </c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s="39" customFormat="1" x14ac:dyDescent="0.35">
      <c r="A121" s="19"/>
      <c r="B121" s="25" t="s">
        <v>474</v>
      </c>
      <c r="C121" s="25" t="s">
        <v>475</v>
      </c>
      <c r="D121" s="26" t="s">
        <v>476</v>
      </c>
      <c r="E121" s="27" t="s">
        <v>437</v>
      </c>
      <c r="F121" s="28">
        <v>564</v>
      </c>
      <c r="G121" s="29">
        <v>34976</v>
      </c>
      <c r="H121" s="30" t="str">
        <f>IF(E121="","",IF(COUNTIF([1]Paramètres!$H:$H,E121)=1,IF([1]Paramètres!$E$3=[1]Paramètres!$A$23,"Belfort/Montbéliard",IF([1]Paramètres!$E$3=[1]Paramètres!$A$24,"Doubs","Franche-Comté")),IF(COUNTIF([1]Paramètres!$I:$I,E121)=1,IF([1]Paramètres!$E$3=[1]Paramètres!$A$23,"Belfort/Montbéliard",IF([1]Paramètres!$E$3=[1]Paramètres!$A$24,"Belfort","Franche-Comté")),IF(COUNTIF([1]Paramètres!$J:$J,E121)=1,IF([1]Paramètres!$E$3=[1]Paramètres!$A$25,"Franche-Comté","Haute-Saône"),IF(COUNTIF([1]Paramètres!$K:$K,E121)=1,IF([1]Paramètres!$E$3=[1]Paramètres!$A$25,"Franche-Comté","Jura"),IF(COUNTIF([1]Paramètres!$G:$G,E121)=1,IF([1]Paramètres!$E$3=[1]Paramètres!$A$23,"Besançon",IF([1]Paramètres!$E$3=[1]Paramètres!$A$24,"Doubs","Franche-Comté")),"*** INCONNU ***"))))))</f>
        <v>Doubs</v>
      </c>
      <c r="I121" s="31">
        <f>LOOKUP(YEAR(G121)-[1]Paramètres!$E$1,[1]Paramètres!$A$1:$A$20)</f>
        <v>-40</v>
      </c>
      <c r="J121" s="31" t="str">
        <f>LOOKUP(I121,[1]Paramètres!$A$1:$B$20)</f>
        <v>S</v>
      </c>
      <c r="K121" s="31">
        <f t="shared" si="15"/>
        <v>5</v>
      </c>
      <c r="L121" s="32" t="s">
        <v>46</v>
      </c>
      <c r="M121" s="32" t="s">
        <v>470</v>
      </c>
      <c r="N121" s="14" t="s">
        <v>455</v>
      </c>
      <c r="O121" s="14" t="s">
        <v>471</v>
      </c>
      <c r="P121" s="33" t="str">
        <f t="shared" si="9"/>
        <v>77G</v>
      </c>
      <c r="Q121" s="34">
        <f t="shared" si="17"/>
        <v>0</v>
      </c>
      <c r="R121" s="34">
        <f t="shared" si="17"/>
        <v>250000</v>
      </c>
      <c r="S121" s="34">
        <f t="shared" si="17"/>
        <v>300000</v>
      </c>
      <c r="T121" s="34">
        <f t="shared" si="16"/>
        <v>220000</v>
      </c>
      <c r="U121" s="34">
        <f t="shared" si="10"/>
        <v>770000</v>
      </c>
      <c r="V121" s="35" t="str">
        <f t="shared" si="11"/>
        <v>77G</v>
      </c>
      <c r="W121" s="36">
        <f t="shared" si="12"/>
        <v>0</v>
      </c>
      <c r="X121" s="35" t="str">
        <f t="shared" si="13"/>
        <v>77G</v>
      </c>
      <c r="Y121" s="36">
        <f t="shared" si="14"/>
        <v>0</v>
      </c>
      <c r="Z121" s="31" t="str">
        <f ca="1">LOOKUP(I121,[1]Paramètres!$A$1:$A$20,[1]Paramètres!$C$1:$C$21)</f>
        <v>+18</v>
      </c>
      <c r="AA121" s="14" t="s">
        <v>35</v>
      </c>
      <c r="AB121" s="37"/>
      <c r="AC121" s="38"/>
      <c r="AD121" s="38" t="str">
        <f>IF(ISNA(VLOOKUP(D121,'[1]Liste en forme Garçons'!$C:$C,1,FALSE)),"","*")</f>
        <v>*</v>
      </c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</row>
    <row r="122" spans="1:46" s="39" customFormat="1" x14ac:dyDescent="0.35">
      <c r="A122" s="19"/>
      <c r="B122" s="25" t="s">
        <v>380</v>
      </c>
      <c r="C122" s="25" t="s">
        <v>477</v>
      </c>
      <c r="D122" s="40" t="s">
        <v>478</v>
      </c>
      <c r="E122" s="27" t="s">
        <v>479</v>
      </c>
      <c r="F122" s="41">
        <v>648</v>
      </c>
      <c r="G122" s="29">
        <v>32916</v>
      </c>
      <c r="H122" s="30" t="str">
        <f>IF(E122="","",IF(COUNTIF([1]Paramètres!$H:$H,E122)=1,IF([1]Paramètres!$E$3=[1]Paramètres!$A$23,"Belfort/Montbéliard",IF([1]Paramètres!$E$3=[1]Paramètres!$A$24,"Doubs","Franche-Comté")),IF(COUNTIF([1]Paramètres!$I:$I,E122)=1,IF([1]Paramètres!$E$3=[1]Paramètres!$A$23,"Belfort/Montbéliard",IF([1]Paramètres!$E$3=[1]Paramètres!$A$24,"Belfort","Franche-Comté")),IF(COUNTIF([1]Paramètres!$J:$J,E122)=1,IF([1]Paramètres!$E$3=[1]Paramètres!$A$25,"Franche-Comté","Haute-Saône"),IF(COUNTIF([1]Paramètres!$K:$K,E122)=1,IF([1]Paramètres!$E$3=[1]Paramètres!$A$25,"Franche-Comté","Jura"),IF(COUNTIF([1]Paramètres!$G:$G,E122)=1,IF([1]Paramètres!$E$3=[1]Paramètres!$A$23,"Besançon",IF([1]Paramètres!$E$3=[1]Paramètres!$A$24,"Doubs","Franche-Comté")),"*** INCONNU ***"))))))</f>
        <v>Doubs</v>
      </c>
      <c r="I122" s="31">
        <f>LOOKUP(YEAR(G122)-[1]Paramètres!$E$1,[1]Paramètres!$A$1:$A$20)</f>
        <v>-40</v>
      </c>
      <c r="J122" s="31" t="str">
        <f>LOOKUP(I122,[1]Paramètres!$A$1:$B$20)</f>
        <v>S</v>
      </c>
      <c r="K122" s="31">
        <f t="shared" si="15"/>
        <v>6</v>
      </c>
      <c r="L122" s="14" t="s">
        <v>480</v>
      </c>
      <c r="M122" s="32" t="s">
        <v>455</v>
      </c>
      <c r="N122" s="32">
        <v>0</v>
      </c>
      <c r="O122" s="32" t="s">
        <v>470</v>
      </c>
      <c r="P122" s="33" t="str">
        <f t="shared" si="9"/>
        <v>64G</v>
      </c>
      <c r="Q122" s="34">
        <f t="shared" si="17"/>
        <v>90000</v>
      </c>
      <c r="R122" s="34">
        <f t="shared" si="17"/>
        <v>300000</v>
      </c>
      <c r="S122" s="34">
        <f t="shared" si="17"/>
        <v>0</v>
      </c>
      <c r="T122" s="34">
        <f t="shared" si="16"/>
        <v>250000</v>
      </c>
      <c r="U122" s="34">
        <f t="shared" si="10"/>
        <v>640000</v>
      </c>
      <c r="V122" s="35" t="str">
        <f t="shared" si="11"/>
        <v>64G</v>
      </c>
      <c r="W122" s="36">
        <f t="shared" si="12"/>
        <v>0</v>
      </c>
      <c r="X122" s="35" t="str">
        <f t="shared" si="13"/>
        <v>64G</v>
      </c>
      <c r="Y122" s="36">
        <f t="shared" si="14"/>
        <v>0</v>
      </c>
      <c r="Z122" s="31" t="str">
        <f ca="1">LOOKUP(I122,[1]Paramètres!$A$1:$A$20,[1]Paramètres!$C$1:$C$21)</f>
        <v>+18</v>
      </c>
      <c r="AA122" s="14" t="s">
        <v>35</v>
      </c>
      <c r="AB122" s="37"/>
      <c r="AC122" s="38"/>
      <c r="AD122" s="38" t="str">
        <f>IF(ISNA(VLOOKUP(D122,'[1]Liste en forme Garçons'!$C:$C,1,FALSE)),"","*")</f>
        <v>*</v>
      </c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</row>
    <row r="123" spans="1:46" s="39" customFormat="1" x14ac:dyDescent="0.35">
      <c r="A123" s="19"/>
      <c r="B123" s="25" t="s">
        <v>481</v>
      </c>
      <c r="C123" s="25" t="s">
        <v>482</v>
      </c>
      <c r="D123" s="26" t="s">
        <v>483</v>
      </c>
      <c r="E123" s="27" t="s">
        <v>128</v>
      </c>
      <c r="F123" s="28">
        <v>637</v>
      </c>
      <c r="G123" s="29">
        <v>35261</v>
      </c>
      <c r="H123" s="30" t="str">
        <f>IF(E123="","",IF(COUNTIF([1]Paramètres!$H:$H,E123)=1,IF([1]Paramètres!$E$3=[1]Paramètres!$A$23,"Belfort/Montbéliard",IF([1]Paramètres!$E$3=[1]Paramètres!$A$24,"Doubs","Franche-Comté")),IF(COUNTIF([1]Paramètres!$I:$I,E123)=1,IF([1]Paramètres!$E$3=[1]Paramètres!$A$23,"Belfort/Montbéliard",IF([1]Paramètres!$E$3=[1]Paramètres!$A$24,"Belfort","Franche-Comté")),IF(COUNTIF([1]Paramètres!$J:$J,E123)=1,IF([1]Paramètres!$E$3=[1]Paramètres!$A$25,"Franche-Comté","Haute-Saône"),IF(COUNTIF([1]Paramètres!$K:$K,E123)=1,IF([1]Paramètres!$E$3=[1]Paramètres!$A$25,"Franche-Comté","Jura"),IF(COUNTIF([1]Paramètres!$G:$G,E123)=1,IF([1]Paramètres!$E$3=[1]Paramètres!$A$23,"Besançon",IF([1]Paramètres!$E$3=[1]Paramètres!$A$24,"Doubs","Franche-Comté")),"*** INCONNU ***"))))))</f>
        <v>Doubs</v>
      </c>
      <c r="I123" s="31">
        <f>LOOKUP(YEAR(G123)-[1]Paramètres!$E$1,[1]Paramètres!$A$1:$A$20)</f>
        <v>-21</v>
      </c>
      <c r="J123" s="31" t="str">
        <f>LOOKUP(I123,[1]Paramètres!$A$1:$B$20)</f>
        <v>S</v>
      </c>
      <c r="K123" s="31">
        <f t="shared" si="15"/>
        <v>6</v>
      </c>
      <c r="L123" s="32" t="s">
        <v>484</v>
      </c>
      <c r="M123" s="32" t="s">
        <v>460</v>
      </c>
      <c r="N123" s="32" t="s">
        <v>444</v>
      </c>
      <c r="O123" s="32" t="s">
        <v>480</v>
      </c>
      <c r="P123" s="33" t="str">
        <f t="shared" si="9"/>
        <v>53G</v>
      </c>
      <c r="Q123" s="34">
        <f t="shared" si="17"/>
        <v>160000</v>
      </c>
      <c r="R123" s="34">
        <f t="shared" si="17"/>
        <v>130000</v>
      </c>
      <c r="S123" s="34">
        <f t="shared" si="17"/>
        <v>150000</v>
      </c>
      <c r="T123" s="34">
        <f t="shared" si="16"/>
        <v>90000</v>
      </c>
      <c r="U123" s="34">
        <f t="shared" si="10"/>
        <v>530000</v>
      </c>
      <c r="V123" s="35" t="str">
        <f t="shared" si="11"/>
        <v>53G</v>
      </c>
      <c r="W123" s="36">
        <f t="shared" si="12"/>
        <v>0</v>
      </c>
      <c r="X123" s="35" t="str">
        <f t="shared" si="13"/>
        <v>53G</v>
      </c>
      <c r="Y123" s="36">
        <f t="shared" si="14"/>
        <v>0</v>
      </c>
      <c r="Z123" s="31" t="str">
        <f ca="1">LOOKUP(I123,[1]Paramètres!$A$1:$A$20,[1]Paramètres!$C$1:$C$21)</f>
        <v>+18</v>
      </c>
      <c r="AA123" s="14" t="s">
        <v>35</v>
      </c>
      <c r="AB123" s="37"/>
      <c r="AD123" s="38" t="str">
        <f>IF(ISNA(VLOOKUP(D123,'[1]Liste en forme Garçons'!$C:$C,1,FALSE)),"","*")</f>
        <v>*</v>
      </c>
    </row>
    <row r="124" spans="1:46" s="39" customFormat="1" x14ac:dyDescent="0.35">
      <c r="A124" s="19"/>
      <c r="B124" s="25" t="s">
        <v>400</v>
      </c>
      <c r="C124" s="25" t="s">
        <v>485</v>
      </c>
      <c r="D124" s="26" t="s">
        <v>486</v>
      </c>
      <c r="E124" s="27" t="s">
        <v>487</v>
      </c>
      <c r="F124" s="28">
        <v>522</v>
      </c>
      <c r="G124" s="29">
        <v>32085</v>
      </c>
      <c r="H124" s="30" t="str">
        <f>IF(E124="","",IF(COUNTIF([1]Paramètres!$H:$H,E124)=1,IF([1]Paramètres!$E$3=[1]Paramètres!$A$23,"Belfort/Montbéliard",IF([1]Paramètres!$E$3=[1]Paramètres!$A$24,"Doubs","Franche-Comté")),IF(COUNTIF([1]Paramètres!$I:$I,E124)=1,IF([1]Paramètres!$E$3=[1]Paramètres!$A$23,"Belfort/Montbéliard",IF([1]Paramètres!$E$3=[1]Paramètres!$A$24,"Belfort","Franche-Comté")),IF(COUNTIF([1]Paramètres!$J:$J,E124)=1,IF([1]Paramètres!$E$3=[1]Paramètres!$A$25,"Franche-Comté","Haute-Saône"),IF(COUNTIF([1]Paramètres!$K:$K,E124)=1,IF([1]Paramètres!$E$3=[1]Paramètres!$A$25,"Franche-Comté","Jura"),IF(COUNTIF([1]Paramètres!$G:$G,E124)=1,IF([1]Paramètres!$E$3=[1]Paramètres!$A$23,"Besançon",IF([1]Paramètres!$E$3=[1]Paramètres!$A$24,"Doubs","Franche-Comté")),"*** INCONNU ***"))))))</f>
        <v>Doubs</v>
      </c>
      <c r="I124" s="31">
        <f>LOOKUP(YEAR(G124)-[1]Paramètres!$E$1,[1]Paramètres!$A$1:$A$20)</f>
        <v>-40</v>
      </c>
      <c r="J124" s="31" t="str">
        <f>LOOKUP(I124,[1]Paramètres!$A$1:$B$20)</f>
        <v>S</v>
      </c>
      <c r="K124" s="31">
        <f t="shared" si="15"/>
        <v>5</v>
      </c>
      <c r="L124" s="32" t="s">
        <v>460</v>
      </c>
      <c r="M124" s="32" t="s">
        <v>448</v>
      </c>
      <c r="N124" s="14" t="s">
        <v>463</v>
      </c>
      <c r="O124" s="14" t="s">
        <v>447</v>
      </c>
      <c r="P124" s="33" t="str">
        <f t="shared" si="9"/>
        <v>46G</v>
      </c>
      <c r="Q124" s="34">
        <f t="shared" si="17"/>
        <v>130000</v>
      </c>
      <c r="R124" s="34">
        <f t="shared" si="17"/>
        <v>50000</v>
      </c>
      <c r="S124" s="34">
        <f t="shared" si="17"/>
        <v>170000</v>
      </c>
      <c r="T124" s="34">
        <f t="shared" si="16"/>
        <v>110000</v>
      </c>
      <c r="U124" s="34">
        <f t="shared" si="10"/>
        <v>460000</v>
      </c>
      <c r="V124" s="35" t="str">
        <f t="shared" si="11"/>
        <v>46G</v>
      </c>
      <c r="W124" s="36">
        <f t="shared" si="12"/>
        <v>0</v>
      </c>
      <c r="X124" s="35" t="str">
        <f t="shared" si="13"/>
        <v>46G</v>
      </c>
      <c r="Y124" s="36">
        <f t="shared" si="14"/>
        <v>0</v>
      </c>
      <c r="Z124" s="31" t="str">
        <f ca="1">LOOKUP(I124,[1]Paramètres!$A$1:$A$20,[1]Paramètres!$C$1:$C$21)</f>
        <v>+18</v>
      </c>
      <c r="AA124" s="14" t="s">
        <v>35</v>
      </c>
      <c r="AB124" s="37"/>
      <c r="AC124" s="38"/>
      <c r="AD124" s="38" t="str">
        <f>IF(ISNA(VLOOKUP(D124,'[1]Liste en forme Garçons'!$C:$C,1,FALSE)),"","*")</f>
        <v>*</v>
      </c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</row>
    <row r="125" spans="1:46" s="39" customFormat="1" x14ac:dyDescent="0.35">
      <c r="A125" s="19"/>
      <c r="B125" s="25" t="s">
        <v>216</v>
      </c>
      <c r="C125" s="25" t="s">
        <v>488</v>
      </c>
      <c r="D125" s="26" t="s">
        <v>489</v>
      </c>
      <c r="E125" s="27" t="s">
        <v>155</v>
      </c>
      <c r="F125" s="28">
        <v>622</v>
      </c>
      <c r="G125" s="29">
        <v>28228</v>
      </c>
      <c r="H125" s="30" t="str">
        <f>IF(E125="","",IF(COUNTIF([1]Paramètres!$H:$H,E125)=1,IF([1]Paramètres!$E$3=[1]Paramètres!$A$23,"Belfort/Montbéliard",IF([1]Paramètres!$E$3=[1]Paramètres!$A$24,"Doubs","Franche-Comté")),IF(COUNTIF([1]Paramètres!$I:$I,E125)=1,IF([1]Paramètres!$E$3=[1]Paramètres!$A$23,"Belfort/Montbéliard",IF([1]Paramètres!$E$3=[1]Paramètres!$A$24,"Belfort","Franche-Comté")),IF(COUNTIF([1]Paramètres!$J:$J,E125)=1,IF([1]Paramètres!$E$3=[1]Paramètres!$A$25,"Franche-Comté","Haute-Saône"),IF(COUNTIF([1]Paramètres!$K:$K,E125)=1,IF([1]Paramètres!$E$3=[1]Paramètres!$A$25,"Franche-Comté","Jura"),IF(COUNTIF([1]Paramètres!$G:$G,E125)=1,IF([1]Paramètres!$E$3=[1]Paramètres!$A$23,"Besançon",IF([1]Paramètres!$E$3=[1]Paramètres!$A$24,"Doubs","Franche-Comté")),"*** INCONNU ***"))))))</f>
        <v>Doubs</v>
      </c>
      <c r="I125" s="31">
        <f>LOOKUP(YEAR(G125)-[1]Paramètres!$E$1,[1]Paramètres!$A$1:$A$20)</f>
        <v>-40</v>
      </c>
      <c r="J125" s="31" t="str">
        <f>LOOKUP(I125,[1]Paramètres!$A$1:$B$20)</f>
        <v>S</v>
      </c>
      <c r="K125" s="31">
        <f t="shared" si="15"/>
        <v>6</v>
      </c>
      <c r="L125" s="32" t="s">
        <v>449</v>
      </c>
      <c r="M125" s="32" t="s">
        <v>471</v>
      </c>
      <c r="N125" s="32">
        <v>0</v>
      </c>
      <c r="O125" s="32">
        <v>0</v>
      </c>
      <c r="P125" s="33" t="str">
        <f t="shared" si="9"/>
        <v>41G</v>
      </c>
      <c r="Q125" s="34">
        <f t="shared" si="17"/>
        <v>190000</v>
      </c>
      <c r="R125" s="34">
        <f t="shared" si="17"/>
        <v>220000</v>
      </c>
      <c r="S125" s="34">
        <f t="shared" si="17"/>
        <v>0</v>
      </c>
      <c r="T125" s="34">
        <f t="shared" si="16"/>
        <v>0</v>
      </c>
      <c r="U125" s="34">
        <f t="shared" si="10"/>
        <v>410000</v>
      </c>
      <c r="V125" s="35" t="str">
        <f t="shared" si="11"/>
        <v>41G</v>
      </c>
      <c r="W125" s="36">
        <f t="shared" si="12"/>
        <v>0</v>
      </c>
      <c r="X125" s="35" t="str">
        <f t="shared" si="13"/>
        <v>41G</v>
      </c>
      <c r="Y125" s="36">
        <f t="shared" si="14"/>
        <v>0</v>
      </c>
      <c r="Z125" s="31" t="str">
        <f ca="1">LOOKUP(I125,[1]Paramètres!$A$1:$A$20,[1]Paramètres!$C$1:$C$21)</f>
        <v>+18</v>
      </c>
      <c r="AA125" s="14" t="s">
        <v>35</v>
      </c>
      <c r="AB125" s="37" t="s">
        <v>712</v>
      </c>
      <c r="AC125" s="38"/>
      <c r="AD125" s="38" t="str">
        <f>IF(ISNA(VLOOKUP(D125,'[1]Liste en forme Garçons'!$C:$C,1,FALSE)),"","*")</f>
        <v>*</v>
      </c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</row>
    <row r="126" spans="1:46" s="39" customFormat="1" x14ac:dyDescent="0.35">
      <c r="A126" s="99"/>
      <c r="B126" s="25" t="s">
        <v>490</v>
      </c>
      <c r="C126" s="25" t="s">
        <v>491</v>
      </c>
      <c r="D126" s="26" t="s">
        <v>492</v>
      </c>
      <c r="E126" s="27" t="s">
        <v>417</v>
      </c>
      <c r="F126" s="28">
        <v>670</v>
      </c>
      <c r="G126" s="29">
        <v>22278</v>
      </c>
      <c r="H126" s="30" t="str">
        <f>IF(E126="","",IF(COUNTIF([1]Paramètres!$H:$H,E126)=1,IF([1]Paramètres!$E$3=[1]Paramètres!$A$23,"Belfort/Montbéliard",IF([1]Paramètres!$E$3=[1]Paramètres!$A$24,"Doubs","Franche-Comté")),IF(COUNTIF([1]Paramètres!$I:$I,E126)=1,IF([1]Paramètres!$E$3=[1]Paramètres!$A$23,"Belfort/Montbéliard",IF([1]Paramètres!$E$3=[1]Paramètres!$A$24,"Belfort","Franche-Comté")),IF(COUNTIF([1]Paramètres!$J:$J,E126)=1,IF([1]Paramètres!$E$3=[1]Paramètres!$A$25,"Franche-Comté","Haute-Saône"),IF(COUNTIF([1]Paramètres!$K:$K,E126)=1,IF([1]Paramètres!$E$3=[1]Paramètres!$A$25,"Franche-Comté","Jura"),IF(COUNTIF([1]Paramètres!$G:$G,E126)=1,IF([1]Paramètres!$E$3=[1]Paramètres!$A$23,"Besançon",IF([1]Paramètres!$E$3=[1]Paramètres!$A$24,"Doubs","Franche-Comté")),"*** INCONNU ***"))))))</f>
        <v>Doubs</v>
      </c>
      <c r="I126" s="31">
        <f>LOOKUP(YEAR(G126)-[1]Paramètres!$E$1,[1]Paramètres!$A$1:$A$20)</f>
        <v>-60</v>
      </c>
      <c r="J126" s="31" t="str">
        <f>LOOKUP(I126,[1]Paramètres!$A$1:$B$20)</f>
        <v>V2</v>
      </c>
      <c r="K126" s="31">
        <f t="shared" si="15"/>
        <v>6</v>
      </c>
      <c r="L126" s="14" t="s">
        <v>466</v>
      </c>
      <c r="M126" s="14">
        <v>0</v>
      </c>
      <c r="N126" s="14">
        <v>0</v>
      </c>
      <c r="O126" s="14">
        <v>0</v>
      </c>
      <c r="P126" s="33" t="str">
        <f t="shared" si="9"/>
        <v>35G</v>
      </c>
      <c r="Q126" s="34">
        <f t="shared" si="17"/>
        <v>350000</v>
      </c>
      <c r="R126" s="34">
        <f t="shared" si="17"/>
        <v>0</v>
      </c>
      <c r="S126" s="34">
        <f t="shared" si="17"/>
        <v>0</v>
      </c>
      <c r="T126" s="34">
        <f t="shared" si="16"/>
        <v>0</v>
      </c>
      <c r="U126" s="34">
        <f t="shared" si="10"/>
        <v>350000</v>
      </c>
      <c r="V126" s="35" t="str">
        <f t="shared" si="11"/>
        <v>35G</v>
      </c>
      <c r="W126" s="36">
        <f t="shared" si="12"/>
        <v>0</v>
      </c>
      <c r="X126" s="35" t="str">
        <f t="shared" si="13"/>
        <v>35G</v>
      </c>
      <c r="Y126" s="36">
        <f t="shared" si="14"/>
        <v>0</v>
      </c>
      <c r="Z126" s="31" t="str">
        <f ca="1">LOOKUP(I126,[1]Paramètres!$A$1:$A$20,[1]Paramètres!$C$1:$C$21)</f>
        <v>+18</v>
      </c>
      <c r="AA126" s="14" t="s">
        <v>35</v>
      </c>
      <c r="AB126" s="37" t="s">
        <v>701</v>
      </c>
      <c r="AD126" s="38" t="str">
        <f>IF(ISNA(VLOOKUP(D126,'[1]Liste en forme Garçons'!$C:$C,1,FALSE)),"","*")</f>
        <v>*</v>
      </c>
    </row>
    <row r="127" spans="1:46" s="39" customFormat="1" x14ac:dyDescent="0.35">
      <c r="A127" s="19"/>
      <c r="B127" s="25" t="s">
        <v>474</v>
      </c>
      <c r="C127" s="25" t="s">
        <v>493</v>
      </c>
      <c r="D127" s="26" t="s">
        <v>494</v>
      </c>
      <c r="E127" s="27" t="s">
        <v>128</v>
      </c>
      <c r="F127" s="28">
        <v>500</v>
      </c>
      <c r="G127" s="29">
        <v>29761</v>
      </c>
      <c r="H127" s="30" t="str">
        <f>IF(E127="","",IF(COUNTIF([1]Paramètres!$H:$H,E127)=1,IF([1]Paramètres!$E$3=[1]Paramètres!$A$23,"Belfort/Montbéliard",IF([1]Paramètres!$E$3=[1]Paramètres!$A$24,"Doubs","Franche-Comté")),IF(COUNTIF([1]Paramètres!$I:$I,E127)=1,IF([1]Paramètres!$E$3=[1]Paramètres!$A$23,"Belfort/Montbéliard",IF([1]Paramètres!$E$3=[1]Paramètres!$A$24,"Belfort","Franche-Comté")),IF(COUNTIF([1]Paramètres!$J:$J,E127)=1,IF([1]Paramètres!$E$3=[1]Paramètres!$A$25,"Franche-Comté","Haute-Saône"),IF(COUNTIF([1]Paramètres!$K:$K,E127)=1,IF([1]Paramètres!$E$3=[1]Paramètres!$A$25,"Franche-Comté","Jura"),IF(COUNTIF([1]Paramètres!$G:$G,E127)=1,IF([1]Paramètres!$E$3=[1]Paramètres!$A$23,"Besançon",IF([1]Paramètres!$E$3=[1]Paramètres!$A$24,"Doubs","Franche-Comté")),"*** INCONNU ***"))))))</f>
        <v>Doubs</v>
      </c>
      <c r="I127" s="31">
        <f>LOOKUP(YEAR(G127)-[1]Paramètres!$E$1,[1]Paramètres!$A$1:$A$20)</f>
        <v>-40</v>
      </c>
      <c r="J127" s="31" t="str">
        <f>LOOKUP(I127,[1]Paramètres!$A$1:$B$20)</f>
        <v>S</v>
      </c>
      <c r="K127" s="31">
        <f t="shared" si="15"/>
        <v>5</v>
      </c>
      <c r="L127" s="32" t="s">
        <v>456</v>
      </c>
      <c r="M127" s="32" t="s">
        <v>495</v>
      </c>
      <c r="N127" s="14" t="s">
        <v>495</v>
      </c>
      <c r="O127" s="14" t="s">
        <v>444</v>
      </c>
      <c r="P127" s="33" t="str">
        <f t="shared" si="9"/>
        <v>30G</v>
      </c>
      <c r="Q127" s="34">
        <f t="shared" si="17"/>
        <v>70000</v>
      </c>
      <c r="R127" s="34">
        <f t="shared" si="17"/>
        <v>40000</v>
      </c>
      <c r="S127" s="34">
        <f t="shared" si="17"/>
        <v>40000</v>
      </c>
      <c r="T127" s="34">
        <f t="shared" si="16"/>
        <v>150000</v>
      </c>
      <c r="U127" s="34">
        <f t="shared" si="10"/>
        <v>300000</v>
      </c>
      <c r="V127" s="35" t="str">
        <f t="shared" si="11"/>
        <v>30G</v>
      </c>
      <c r="W127" s="36">
        <f t="shared" si="12"/>
        <v>0</v>
      </c>
      <c r="X127" s="35" t="str">
        <f t="shared" si="13"/>
        <v>30G</v>
      </c>
      <c r="Y127" s="36">
        <f t="shared" si="14"/>
        <v>0</v>
      </c>
      <c r="Z127" s="31" t="str">
        <f ca="1">LOOKUP(I127,[1]Paramètres!$A$1:$A$20,[1]Paramètres!$C$1:$C$21)</f>
        <v>+18</v>
      </c>
      <c r="AA127" s="14" t="s">
        <v>35</v>
      </c>
      <c r="AB127" s="37"/>
      <c r="AC127" s="38"/>
      <c r="AD127" s="38" t="str">
        <f>IF(ISNA(VLOOKUP(D127,'[1]Liste en forme Garçons'!$C:$C,1,FALSE)),"","*")</f>
        <v>*</v>
      </c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</row>
    <row r="128" spans="1:46" s="39" customFormat="1" x14ac:dyDescent="0.35">
      <c r="A128" s="19"/>
      <c r="B128" s="25" t="s">
        <v>496</v>
      </c>
      <c r="C128" s="25" t="s">
        <v>497</v>
      </c>
      <c r="D128" s="26" t="s">
        <v>498</v>
      </c>
      <c r="E128" s="27" t="s">
        <v>487</v>
      </c>
      <c r="F128" s="28">
        <v>500</v>
      </c>
      <c r="G128" s="29">
        <v>28584</v>
      </c>
      <c r="H128" s="30" t="str">
        <f>IF(E128="","",IF(COUNTIF([1]Paramètres!$H:$H,E128)=1,IF([1]Paramètres!$E$3=[1]Paramètres!$A$23,"Belfort/Montbéliard",IF([1]Paramètres!$E$3=[1]Paramètres!$A$24,"Doubs","Franche-Comté")),IF(COUNTIF([1]Paramètres!$I:$I,E128)=1,IF([1]Paramètres!$E$3=[1]Paramètres!$A$23,"Belfort/Montbéliard",IF([1]Paramètres!$E$3=[1]Paramètres!$A$24,"Belfort","Franche-Comté")),IF(COUNTIF([1]Paramètres!$J:$J,E128)=1,IF([1]Paramètres!$E$3=[1]Paramètres!$A$25,"Franche-Comté","Haute-Saône"),IF(COUNTIF([1]Paramètres!$K:$K,E128)=1,IF([1]Paramètres!$E$3=[1]Paramètres!$A$25,"Franche-Comté","Jura"),IF(COUNTIF([1]Paramètres!$G:$G,E128)=1,IF([1]Paramètres!$E$3=[1]Paramètres!$A$23,"Besançon",IF([1]Paramètres!$E$3=[1]Paramètres!$A$24,"Doubs","Franche-Comté")),"*** INCONNU ***"))))))</f>
        <v>Doubs</v>
      </c>
      <c r="I128" s="31">
        <f>LOOKUP(YEAR(G128)-[1]Paramètres!$E$1,[1]Paramètres!$A$1:$A$20)</f>
        <v>-40</v>
      </c>
      <c r="J128" s="31" t="str">
        <f>LOOKUP(I128,[1]Paramètres!$A$1:$B$20)</f>
        <v>S</v>
      </c>
      <c r="K128" s="31">
        <f t="shared" si="15"/>
        <v>5</v>
      </c>
      <c r="L128" s="32" t="s">
        <v>46</v>
      </c>
      <c r="M128" s="32" t="s">
        <v>46</v>
      </c>
      <c r="N128" s="32" t="s">
        <v>447</v>
      </c>
      <c r="O128" s="32" t="s">
        <v>463</v>
      </c>
      <c r="P128" s="33" t="str">
        <f t="shared" si="9"/>
        <v>28G</v>
      </c>
      <c r="Q128" s="34">
        <f t="shared" si="17"/>
        <v>0</v>
      </c>
      <c r="R128" s="34">
        <f t="shared" si="17"/>
        <v>0</v>
      </c>
      <c r="S128" s="34">
        <f t="shared" si="17"/>
        <v>110000</v>
      </c>
      <c r="T128" s="34">
        <f t="shared" si="16"/>
        <v>170000</v>
      </c>
      <c r="U128" s="34">
        <f t="shared" si="10"/>
        <v>280000</v>
      </c>
      <c r="V128" s="35" t="str">
        <f t="shared" si="11"/>
        <v>28G</v>
      </c>
      <c r="W128" s="36">
        <f t="shared" si="12"/>
        <v>0</v>
      </c>
      <c r="X128" s="35" t="str">
        <f t="shared" si="13"/>
        <v>28G</v>
      </c>
      <c r="Y128" s="36">
        <f t="shared" si="14"/>
        <v>0</v>
      </c>
      <c r="Z128" s="31" t="str">
        <f ca="1">LOOKUP(I128,[1]Paramètres!$A$1:$A$20,[1]Paramètres!$C$1:$C$21)</f>
        <v>+18</v>
      </c>
      <c r="AA128" s="14" t="s">
        <v>35</v>
      </c>
      <c r="AB128" s="37"/>
      <c r="AC128" s="38"/>
      <c r="AD128" s="38" t="str">
        <f>IF(ISNA(VLOOKUP(D128,'[1]Liste en forme Garçons'!$C:$C,1,FALSE)),"","*")</f>
        <v>*</v>
      </c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</row>
    <row r="129" spans="1:46" s="39" customFormat="1" x14ac:dyDescent="0.35">
      <c r="A129" s="19"/>
      <c r="B129" s="25" t="s">
        <v>499</v>
      </c>
      <c r="C129" s="25" t="s">
        <v>500</v>
      </c>
      <c r="D129" s="26" t="s">
        <v>501</v>
      </c>
      <c r="E129" s="27" t="s">
        <v>487</v>
      </c>
      <c r="F129" s="28">
        <v>535</v>
      </c>
      <c r="G129" s="29">
        <v>28260</v>
      </c>
      <c r="H129" s="30" t="str">
        <f>IF(E129="","",IF(COUNTIF([1]Paramètres!$H:$H,E129)=1,IF([1]Paramètres!$E$3=[1]Paramètres!$A$23,"Belfort/Montbéliard",IF([1]Paramètres!$E$3=[1]Paramètres!$A$24,"Doubs","Franche-Comté")),IF(COUNTIF([1]Paramètres!$I:$I,E129)=1,IF([1]Paramètres!$E$3=[1]Paramètres!$A$23,"Belfort/Montbéliard",IF([1]Paramètres!$E$3=[1]Paramètres!$A$24,"Belfort","Franche-Comté")),IF(COUNTIF([1]Paramètres!$J:$J,E129)=1,IF([1]Paramètres!$E$3=[1]Paramètres!$A$25,"Franche-Comté","Haute-Saône"),IF(COUNTIF([1]Paramètres!$K:$K,E129)=1,IF([1]Paramètres!$E$3=[1]Paramètres!$A$25,"Franche-Comté","Jura"),IF(COUNTIF([1]Paramètres!$G:$G,E129)=1,IF([1]Paramètres!$E$3=[1]Paramètres!$A$23,"Besançon",IF([1]Paramètres!$E$3=[1]Paramètres!$A$24,"Doubs","Franche-Comté")),"*** INCONNU ***"))))))</f>
        <v>Doubs</v>
      </c>
      <c r="I129" s="31">
        <f>LOOKUP(YEAR(G129)-[1]Paramètres!$E$1,[1]Paramètres!$A$1:$A$20)</f>
        <v>-40</v>
      </c>
      <c r="J129" s="31" t="str">
        <f>LOOKUP(I129,[1]Paramètres!$A$1:$B$20)</f>
        <v>S</v>
      </c>
      <c r="K129" s="31">
        <f t="shared" si="15"/>
        <v>5</v>
      </c>
      <c r="L129" s="32" t="s">
        <v>46</v>
      </c>
      <c r="M129" s="32" t="s">
        <v>46</v>
      </c>
      <c r="N129" s="32" t="s">
        <v>470</v>
      </c>
      <c r="O129" s="32">
        <v>0</v>
      </c>
      <c r="P129" s="33" t="str">
        <f t="shared" si="9"/>
        <v>25G</v>
      </c>
      <c r="Q129" s="34">
        <f t="shared" si="17"/>
        <v>0</v>
      </c>
      <c r="R129" s="34">
        <f t="shared" si="17"/>
        <v>0</v>
      </c>
      <c r="S129" s="34">
        <f t="shared" si="17"/>
        <v>250000</v>
      </c>
      <c r="T129" s="34">
        <f t="shared" si="16"/>
        <v>0</v>
      </c>
      <c r="U129" s="34">
        <f t="shared" si="10"/>
        <v>250000</v>
      </c>
      <c r="V129" s="35" t="str">
        <f t="shared" si="11"/>
        <v>25G</v>
      </c>
      <c r="W129" s="36">
        <f t="shared" si="12"/>
        <v>0</v>
      </c>
      <c r="X129" s="35" t="str">
        <f t="shared" si="13"/>
        <v>25G</v>
      </c>
      <c r="Y129" s="36">
        <f t="shared" si="14"/>
        <v>0</v>
      </c>
      <c r="Z129" s="31" t="str">
        <f ca="1">LOOKUP(I129,[1]Paramètres!$A$1:$A$20,[1]Paramètres!$C$1:$C$21)</f>
        <v>+18</v>
      </c>
      <c r="AA129" s="14" t="s">
        <v>35</v>
      </c>
      <c r="AB129" s="37" t="s">
        <v>712</v>
      </c>
      <c r="AC129" s="38"/>
      <c r="AD129" s="38" t="str">
        <f>IF(ISNA(VLOOKUP(D129,'[1]Liste en forme Garçons'!$C:$C,1,FALSE)),"","*")</f>
        <v>*</v>
      </c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</row>
    <row r="130" spans="1:46" s="39" customFormat="1" x14ac:dyDescent="0.35">
      <c r="A130" s="19"/>
      <c r="B130" s="25" t="s">
        <v>502</v>
      </c>
      <c r="C130" s="25" t="s">
        <v>503</v>
      </c>
      <c r="D130" s="26" t="s">
        <v>504</v>
      </c>
      <c r="E130" s="27" t="s">
        <v>244</v>
      </c>
      <c r="F130" s="28">
        <v>669</v>
      </c>
      <c r="G130" s="29">
        <v>35432</v>
      </c>
      <c r="H130" s="30" t="str">
        <f>IF(E130="","",IF(COUNTIF([1]Paramètres!$H:$H,E130)=1,IF([1]Paramètres!$E$3=[1]Paramètres!$A$23,"Belfort/Montbéliard",IF([1]Paramètres!$E$3=[1]Paramètres!$A$24,"Doubs","Franche-Comté")),IF(COUNTIF([1]Paramètres!$I:$I,E130)=1,IF([1]Paramètres!$E$3=[1]Paramètres!$A$23,"Belfort/Montbéliard",IF([1]Paramètres!$E$3=[1]Paramètres!$A$24,"Belfort","Franche-Comté")),IF(COUNTIF([1]Paramètres!$J:$J,E130)=1,IF([1]Paramètres!$E$3=[1]Paramètres!$A$25,"Franche-Comté","Haute-Saône"),IF(COUNTIF([1]Paramètres!$K:$K,E130)=1,IF([1]Paramètres!$E$3=[1]Paramètres!$A$25,"Franche-Comté","Jura"),IF(COUNTIF([1]Paramètres!$G:$G,E130)=1,IF([1]Paramètres!$E$3=[1]Paramètres!$A$23,"Besançon",IF([1]Paramètres!$E$3=[1]Paramètres!$A$24,"Doubs","Franche-Comté")),"*** INCONNU ***"))))))</f>
        <v>Doubs</v>
      </c>
      <c r="I130" s="31">
        <f>LOOKUP(YEAR(G130)-[1]Paramètres!$E$1,[1]Paramètres!$A$1:$A$20)</f>
        <v>-20</v>
      </c>
      <c r="J130" s="31" t="str">
        <f>LOOKUP(I130,[1]Paramètres!$A$1:$B$20)</f>
        <v>S</v>
      </c>
      <c r="K130" s="31">
        <f t="shared" si="15"/>
        <v>6</v>
      </c>
      <c r="L130" s="32" t="s">
        <v>471</v>
      </c>
      <c r="M130" s="32">
        <v>0</v>
      </c>
      <c r="N130" s="32">
        <v>0</v>
      </c>
      <c r="O130" s="32">
        <v>0</v>
      </c>
      <c r="P130" s="33" t="str">
        <f t="shared" ref="P130:P193" si="18">IF(Y130&gt;0,CONCATENATE(X130,INT(Y130/POWER(10,INT(LOG10(Y130)/2)*2)),CHAR(73-INT(LOG10(Y130)/2))),X130)</f>
        <v>22G</v>
      </c>
      <c r="Q130" s="34">
        <f t="shared" si="17"/>
        <v>220000</v>
      </c>
      <c r="R130" s="34">
        <f t="shared" si="17"/>
        <v>0</v>
      </c>
      <c r="S130" s="34">
        <f t="shared" si="17"/>
        <v>0</v>
      </c>
      <c r="T130" s="34">
        <f t="shared" si="16"/>
        <v>0</v>
      </c>
      <c r="U130" s="34">
        <f t="shared" ref="U130:U193" si="19">Q130+R130+S130+T130</f>
        <v>220000</v>
      </c>
      <c r="V130" s="35" t="str">
        <f t="shared" ref="V130:V193" si="20">IF(U130&gt;0,CONCATENATE(INT(U130/POWER(10,INT(MIN(LOG10(U130),16)/2)*2)),CHAR(73-INT(MIN(LOG10(U130),16)/2))),"0")</f>
        <v>22G</v>
      </c>
      <c r="W130" s="36">
        <f t="shared" ref="W130:W193" si="21">IF(U130&gt;0,U130-INT(U130/POWER(10,INT(MIN(LOG10(U130),16)/2)*2))*POWER(10,INT(MIN(LOG10(U130),16)/2)*2),0)</f>
        <v>0</v>
      </c>
      <c r="X130" s="35" t="str">
        <f t="shared" ref="X130:X193" si="22">IF(W130&gt;0,CONCATENATE(V130,INT(W130/POWER(10,INT(LOG10(W130)/2)*2)),CHAR(73-INT(LOG10(W130)/2))),V130)</f>
        <v>22G</v>
      </c>
      <c r="Y130" s="36">
        <f t="shared" ref="Y130:Y193" si="23">IF(W130&gt;0,W130-INT(W130/POWER(10,INT(LOG10(W130)/2)*2))*POWER(10,INT(LOG10(W130)/2)*2),0)</f>
        <v>0</v>
      </c>
      <c r="Z130" s="31" t="str">
        <f ca="1">LOOKUP(I130,[1]Paramètres!$A$1:$A$20,[1]Paramètres!$C$1:$C$21)</f>
        <v>+18</v>
      </c>
      <c r="AA130" s="14" t="s">
        <v>35</v>
      </c>
      <c r="AB130" s="100" t="s">
        <v>714</v>
      </c>
      <c r="AC130" s="3"/>
      <c r="AD130" s="38" t="str">
        <f>IF(ISNA(VLOOKUP(D130,'[1]Liste en forme Garçons'!$C:$C,1,FALSE)),"","*")</f>
        <v>*</v>
      </c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s="39" customFormat="1" x14ac:dyDescent="0.35">
      <c r="A131" s="19"/>
      <c r="B131" s="25" t="s">
        <v>505</v>
      </c>
      <c r="C131" s="25" t="s">
        <v>506</v>
      </c>
      <c r="D131" s="26" t="s">
        <v>507</v>
      </c>
      <c r="E131" s="27" t="s">
        <v>508</v>
      </c>
      <c r="F131" s="28">
        <v>500</v>
      </c>
      <c r="G131" s="29">
        <v>29404</v>
      </c>
      <c r="H131" s="30" t="str">
        <f>IF(E131="","",IF(COUNTIF([1]Paramètres!$H:$H,E131)=1,IF([1]Paramètres!$E$3=[1]Paramètres!$A$23,"Belfort/Montbéliard",IF([1]Paramètres!$E$3=[1]Paramètres!$A$24,"Doubs","Franche-Comté")),IF(COUNTIF([1]Paramètres!$I:$I,E131)=1,IF([1]Paramètres!$E$3=[1]Paramètres!$A$23,"Belfort/Montbéliard",IF([1]Paramètres!$E$3=[1]Paramètres!$A$24,"Belfort","Franche-Comté")),IF(COUNTIF([1]Paramètres!$J:$J,E131)=1,IF([1]Paramètres!$E$3=[1]Paramètres!$A$25,"Franche-Comté","Haute-Saône"),IF(COUNTIF([1]Paramètres!$K:$K,E131)=1,IF([1]Paramètres!$E$3=[1]Paramètres!$A$25,"Franche-Comté","Jura"),IF(COUNTIF([1]Paramètres!$G:$G,E131)=1,IF([1]Paramètres!$E$3=[1]Paramètres!$A$23,"Besançon",IF([1]Paramètres!$E$3=[1]Paramètres!$A$24,"Doubs","Franche-Comté")),"*** INCONNU ***"))))))</f>
        <v>Doubs</v>
      </c>
      <c r="I131" s="31">
        <f>LOOKUP(YEAR(G131)-[1]Paramètres!$E$1,[1]Paramètres!$A$1:$A$20)</f>
        <v>-40</v>
      </c>
      <c r="J131" s="31" t="str">
        <f>LOOKUP(I131,[1]Paramètres!$A$1:$B$20)</f>
        <v>S</v>
      </c>
      <c r="K131" s="31">
        <f t="shared" si="15"/>
        <v>5</v>
      </c>
      <c r="L131" s="32" t="s">
        <v>46</v>
      </c>
      <c r="M131" s="32" t="s">
        <v>46</v>
      </c>
      <c r="N131" s="32" t="s">
        <v>480</v>
      </c>
      <c r="O131" s="32" t="s">
        <v>460</v>
      </c>
      <c r="P131" s="33" t="str">
        <f t="shared" si="18"/>
        <v>22G</v>
      </c>
      <c r="Q131" s="34">
        <f t="shared" si="17"/>
        <v>0</v>
      </c>
      <c r="R131" s="34">
        <f t="shared" si="17"/>
        <v>0</v>
      </c>
      <c r="S131" s="34">
        <f t="shared" si="17"/>
        <v>90000</v>
      </c>
      <c r="T131" s="34">
        <f t="shared" si="16"/>
        <v>130000</v>
      </c>
      <c r="U131" s="34">
        <f t="shared" si="19"/>
        <v>220000</v>
      </c>
      <c r="V131" s="35" t="str">
        <f t="shared" si="20"/>
        <v>22G</v>
      </c>
      <c r="W131" s="36">
        <f t="shared" si="21"/>
        <v>0</v>
      </c>
      <c r="X131" s="35" t="str">
        <f t="shared" si="22"/>
        <v>22G</v>
      </c>
      <c r="Y131" s="36">
        <f t="shared" si="23"/>
        <v>0</v>
      </c>
      <c r="Z131" s="31" t="str">
        <f ca="1">LOOKUP(I131,[1]Paramètres!$A$1:$A$20,[1]Paramètres!$C$1:$C$21)</f>
        <v>+18</v>
      </c>
      <c r="AA131" s="14" t="s">
        <v>35</v>
      </c>
      <c r="AB131" s="37"/>
      <c r="AC131" s="38"/>
      <c r="AD131" s="38" t="str">
        <f>IF(ISNA(VLOOKUP(D131,'[1]Liste en forme Garçons'!$C:$C,1,FALSE)),"","*")</f>
        <v>*</v>
      </c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</row>
    <row r="132" spans="1:46" s="39" customFormat="1" x14ac:dyDescent="0.35">
      <c r="A132" s="19"/>
      <c r="B132" s="25" t="s">
        <v>187</v>
      </c>
      <c r="C132" s="25" t="s">
        <v>509</v>
      </c>
      <c r="D132" s="26" t="s">
        <v>510</v>
      </c>
      <c r="E132" s="44" t="s">
        <v>67</v>
      </c>
      <c r="F132" s="28">
        <v>500</v>
      </c>
      <c r="G132" s="29">
        <v>26741</v>
      </c>
      <c r="H132" s="30" t="str">
        <f>IF(E132="","",IF(COUNTIF([1]Paramètres!$H:$H,E132)=1,IF([1]Paramètres!$E$3=[1]Paramètres!$A$23,"Belfort/Montbéliard",IF([1]Paramètres!$E$3=[1]Paramètres!$A$24,"Doubs","Franche-Comté")),IF(COUNTIF([1]Paramètres!$I:$I,E132)=1,IF([1]Paramètres!$E$3=[1]Paramètres!$A$23,"Belfort/Montbéliard",IF([1]Paramètres!$E$3=[1]Paramètres!$A$24,"Belfort","Franche-Comté")),IF(COUNTIF([1]Paramètres!$J:$J,E132)=1,IF([1]Paramètres!$E$3=[1]Paramètres!$A$25,"Franche-Comté","Haute-Saône"),IF(COUNTIF([1]Paramètres!$K:$K,E132)=1,IF([1]Paramètres!$E$3=[1]Paramètres!$A$25,"Franche-Comté","Jura"),IF(COUNTIF([1]Paramètres!$G:$G,E132)=1,IF([1]Paramètres!$E$3=[1]Paramètres!$A$23,"Besançon",IF([1]Paramètres!$E$3=[1]Paramètres!$A$24,"Doubs","Franche-Comté")),"*** INCONNU ***"))))))</f>
        <v>Doubs</v>
      </c>
      <c r="I132" s="31">
        <f>LOOKUP(YEAR(G132)-[1]Paramètres!$E$1,[1]Paramètres!$A$1:$A$20)</f>
        <v>-50</v>
      </c>
      <c r="J132" s="31" t="str">
        <f>LOOKUP(I132,[1]Paramètres!$A$1:$B$20)</f>
        <v>V1</v>
      </c>
      <c r="K132" s="31">
        <f t="shared" si="15"/>
        <v>5</v>
      </c>
      <c r="L132" s="14" t="s">
        <v>448</v>
      </c>
      <c r="M132" s="32" t="s">
        <v>480</v>
      </c>
      <c r="N132" s="32" t="s">
        <v>511</v>
      </c>
      <c r="O132" s="14" t="s">
        <v>448</v>
      </c>
      <c r="P132" s="33" t="str">
        <f t="shared" si="18"/>
        <v>22G</v>
      </c>
      <c r="Q132" s="34">
        <f t="shared" si="17"/>
        <v>50000</v>
      </c>
      <c r="R132" s="34">
        <f t="shared" si="17"/>
        <v>90000</v>
      </c>
      <c r="S132" s="34">
        <f t="shared" si="17"/>
        <v>30000</v>
      </c>
      <c r="T132" s="34">
        <f t="shared" si="16"/>
        <v>50000</v>
      </c>
      <c r="U132" s="34">
        <f t="shared" si="19"/>
        <v>220000</v>
      </c>
      <c r="V132" s="35" t="str">
        <f t="shared" si="20"/>
        <v>22G</v>
      </c>
      <c r="W132" s="36">
        <f t="shared" si="21"/>
        <v>0</v>
      </c>
      <c r="X132" s="35" t="str">
        <f t="shared" si="22"/>
        <v>22G</v>
      </c>
      <c r="Y132" s="36">
        <f t="shared" si="23"/>
        <v>0</v>
      </c>
      <c r="Z132" s="31" t="str">
        <f ca="1">LOOKUP(I132,[1]Paramètres!$A$1:$A$20,[1]Paramètres!$C$1:$C$21)</f>
        <v>+18</v>
      </c>
      <c r="AA132" s="14" t="s">
        <v>35</v>
      </c>
      <c r="AB132" s="37"/>
      <c r="AC132" s="38"/>
      <c r="AD132" s="38" t="str">
        <f>IF(ISNA(VLOOKUP(D132,'[1]Liste en forme Garçons'!$C:$C,1,FALSE)),"","*")</f>
        <v>*</v>
      </c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</row>
    <row r="133" spans="1:46" s="39" customFormat="1" x14ac:dyDescent="0.35">
      <c r="A133" s="19"/>
      <c r="B133" s="25" t="s">
        <v>82</v>
      </c>
      <c r="C133" s="25" t="s">
        <v>512</v>
      </c>
      <c r="D133" s="26" t="s">
        <v>513</v>
      </c>
      <c r="E133" s="44" t="s">
        <v>437</v>
      </c>
      <c r="F133" s="28">
        <v>500</v>
      </c>
      <c r="G133" s="29">
        <v>31953</v>
      </c>
      <c r="H133" s="30" t="str">
        <f>IF(E133="","",IF(COUNTIF([1]Paramètres!$H:$H,E133)=1,IF([1]Paramètres!$E$3=[1]Paramètres!$A$23,"Belfort/Montbéliard",IF([1]Paramètres!$E$3=[1]Paramètres!$A$24,"Doubs","Franche-Comté")),IF(COUNTIF([1]Paramètres!$I:$I,E133)=1,IF([1]Paramètres!$E$3=[1]Paramètres!$A$23,"Belfort/Montbéliard",IF([1]Paramètres!$E$3=[1]Paramètres!$A$24,"Belfort","Franche-Comté")),IF(COUNTIF([1]Paramètres!$J:$J,E133)=1,IF([1]Paramètres!$E$3=[1]Paramètres!$A$25,"Franche-Comté","Haute-Saône"),IF(COUNTIF([1]Paramètres!$K:$K,E133)=1,IF([1]Paramètres!$E$3=[1]Paramètres!$A$25,"Franche-Comté","Jura"),IF(COUNTIF([1]Paramètres!$G:$G,E133)=1,IF([1]Paramètres!$E$3=[1]Paramètres!$A$23,"Besançon",IF([1]Paramètres!$E$3=[1]Paramètres!$A$24,"Doubs","Franche-Comté")),"*** INCONNU ***"))))))</f>
        <v>Doubs</v>
      </c>
      <c r="I133" s="31">
        <f>LOOKUP(YEAR(G133)-[1]Paramètres!$E$1,[1]Paramètres!$A$1:$A$20)</f>
        <v>-40</v>
      </c>
      <c r="J133" s="31" t="str">
        <f>LOOKUP(I133,[1]Paramètres!$A$1:$B$20)</f>
        <v>S</v>
      </c>
      <c r="K133" s="31">
        <f t="shared" si="15"/>
        <v>5</v>
      </c>
      <c r="L133" s="14" t="s">
        <v>511</v>
      </c>
      <c r="M133" s="32" t="s">
        <v>511</v>
      </c>
      <c r="N133" s="32" t="s">
        <v>514</v>
      </c>
      <c r="O133" s="32" t="s">
        <v>456</v>
      </c>
      <c r="P133" s="33" t="str">
        <f t="shared" si="18"/>
        <v>15G</v>
      </c>
      <c r="Q133" s="34">
        <f t="shared" si="17"/>
        <v>30000</v>
      </c>
      <c r="R133" s="34">
        <f t="shared" si="17"/>
        <v>30000</v>
      </c>
      <c r="S133" s="34">
        <f t="shared" si="17"/>
        <v>20000</v>
      </c>
      <c r="T133" s="34">
        <f t="shared" si="16"/>
        <v>70000</v>
      </c>
      <c r="U133" s="34">
        <f t="shared" si="19"/>
        <v>150000</v>
      </c>
      <c r="V133" s="35" t="str">
        <f t="shared" si="20"/>
        <v>15G</v>
      </c>
      <c r="W133" s="36">
        <f t="shared" si="21"/>
        <v>0</v>
      </c>
      <c r="X133" s="35" t="str">
        <f t="shared" si="22"/>
        <v>15G</v>
      </c>
      <c r="Y133" s="36">
        <f t="shared" si="23"/>
        <v>0</v>
      </c>
      <c r="Z133" s="31" t="str">
        <f ca="1">LOOKUP(I133,[1]Paramètres!$A$1:$A$20,[1]Paramètres!$C$1:$C$21)</f>
        <v>+18</v>
      </c>
      <c r="AA133" s="14" t="s">
        <v>35</v>
      </c>
      <c r="AB133" s="37"/>
      <c r="AC133" s="38"/>
      <c r="AD133" s="38" t="str">
        <f>IF(ISNA(VLOOKUP(D133,'[1]Liste en forme Garçons'!$C:$C,1,FALSE)),"","*")</f>
        <v>*</v>
      </c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</row>
    <row r="134" spans="1:46" s="39" customFormat="1" x14ac:dyDescent="0.35">
      <c r="A134" s="99"/>
      <c r="B134" s="25" t="s">
        <v>356</v>
      </c>
      <c r="C134" s="25" t="s">
        <v>715</v>
      </c>
      <c r="D134" s="47" t="s">
        <v>716</v>
      </c>
      <c r="E134" s="44" t="s">
        <v>102</v>
      </c>
      <c r="F134" s="28">
        <v>1572</v>
      </c>
      <c r="G134" s="29">
        <v>31334</v>
      </c>
      <c r="H134" s="30" t="str">
        <f>IF(E134="","",IF(COUNTIF([1]Paramètres!$H:$H,E134)=1,IF([1]Paramètres!$E$3=[1]Paramètres!$A$23,"Belfort/Montbéliard",IF([1]Paramètres!$E$3=[1]Paramètres!$A$24,"Doubs","Franche-Comté")),IF(COUNTIF([1]Paramètres!$I:$I,E134)=1,IF([1]Paramètres!$E$3=[1]Paramètres!$A$23,"Belfort/Montbéliard",IF([1]Paramètres!$E$3=[1]Paramètres!$A$24,"Belfort","Franche-Comté")),IF(COUNTIF([1]Paramètres!$J:$J,E134)=1,IF([1]Paramètres!$E$3=[1]Paramètres!$A$25,"Franche-Comté","Haute-Saône"),IF(COUNTIF([1]Paramètres!$K:$K,E134)=1,IF([1]Paramètres!$E$3=[1]Paramètres!$A$25,"Franche-Comté","Jura"),IF(COUNTIF([1]Paramètres!$G:$G,E134)=1,IF([1]Paramètres!$E$3=[1]Paramètres!$A$23,"Besançon",IF([1]Paramètres!$E$3=[1]Paramètres!$A$24,"Doubs","Franche-Comté")),"*** INCONNU ***"))))))</f>
        <v>Doubs</v>
      </c>
      <c r="I134" s="31">
        <f>LOOKUP(YEAR(G134)-[1]Paramètres!$E$1,[1]Paramètres!$A$1:$A$20)</f>
        <v>-40</v>
      </c>
      <c r="J134" s="31" t="str">
        <f>LOOKUP(I134,[1]Paramètres!$A$1:$B$20)</f>
        <v>S</v>
      </c>
      <c r="K134" s="31">
        <f t="shared" si="15"/>
        <v>15</v>
      </c>
      <c r="L134" s="32">
        <v>0</v>
      </c>
      <c r="M134" s="32">
        <v>0</v>
      </c>
      <c r="N134" s="32">
        <v>0</v>
      </c>
      <c r="O134" s="32">
        <v>0</v>
      </c>
      <c r="P134" s="33" t="str">
        <f t="shared" si="18"/>
        <v>0</v>
      </c>
      <c r="Q134" s="34">
        <f t="shared" si="17"/>
        <v>0</v>
      </c>
      <c r="R134" s="34">
        <f t="shared" si="17"/>
        <v>0</v>
      </c>
      <c r="S134" s="34">
        <f t="shared" si="17"/>
        <v>0</v>
      </c>
      <c r="T134" s="34">
        <f t="shared" si="16"/>
        <v>0</v>
      </c>
      <c r="U134" s="34">
        <f t="shared" si="19"/>
        <v>0</v>
      </c>
      <c r="V134" s="35" t="str">
        <f t="shared" si="20"/>
        <v>0</v>
      </c>
      <c r="W134" s="36">
        <f t="shared" si="21"/>
        <v>0</v>
      </c>
      <c r="X134" s="35" t="str">
        <f t="shared" si="22"/>
        <v>0</v>
      </c>
      <c r="Y134" s="36">
        <f t="shared" si="23"/>
        <v>0</v>
      </c>
      <c r="Z134" s="31" t="str">
        <f ca="1">LOOKUP(I134,[1]Paramètres!$A$1:$A$20,[1]Paramètres!$C$1:$C$21)</f>
        <v>+18</v>
      </c>
      <c r="AA134" s="14" t="s">
        <v>35</v>
      </c>
      <c r="AB134" s="37" t="s">
        <v>701</v>
      </c>
      <c r="AC134" s="38"/>
      <c r="AD134" s="38" t="str">
        <f>IF(ISNA(VLOOKUP(D134,'[1]Liste en forme Garçons'!$C:$C,1,FALSE)),"","*")</f>
        <v>*</v>
      </c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</row>
    <row r="135" spans="1:46" s="39" customFormat="1" x14ac:dyDescent="0.35">
      <c r="A135" s="99"/>
      <c r="B135" s="25" t="s">
        <v>42</v>
      </c>
      <c r="C135" s="25" t="s">
        <v>717</v>
      </c>
      <c r="D135" s="47" t="s">
        <v>718</v>
      </c>
      <c r="E135" s="27" t="s">
        <v>102</v>
      </c>
      <c r="F135" s="28">
        <v>1541</v>
      </c>
      <c r="G135" s="29">
        <v>32172</v>
      </c>
      <c r="H135" s="30" t="str">
        <f>IF(E135="","",IF(COUNTIF([1]Paramètres!$H:$H,E135)=1,IF([1]Paramètres!$E$3=[1]Paramètres!$A$23,"Belfort/Montbéliard",IF([1]Paramètres!$E$3=[1]Paramètres!$A$24,"Doubs","Franche-Comté")),IF(COUNTIF([1]Paramètres!$I:$I,E135)=1,IF([1]Paramètres!$E$3=[1]Paramètres!$A$23,"Belfort/Montbéliard",IF([1]Paramètres!$E$3=[1]Paramètres!$A$24,"Belfort","Franche-Comté")),IF(COUNTIF([1]Paramètres!$J:$J,E135)=1,IF([1]Paramètres!$E$3=[1]Paramètres!$A$25,"Franche-Comté","Haute-Saône"),IF(COUNTIF([1]Paramètres!$K:$K,E135)=1,IF([1]Paramètres!$E$3=[1]Paramètres!$A$25,"Franche-Comté","Jura"),IF(COUNTIF([1]Paramètres!$G:$G,E135)=1,IF([1]Paramètres!$E$3=[1]Paramètres!$A$23,"Besançon",IF([1]Paramètres!$E$3=[1]Paramètres!$A$24,"Doubs","Franche-Comté")),"*** INCONNU ***"))))))</f>
        <v>Doubs</v>
      </c>
      <c r="I135" s="31">
        <f>LOOKUP(YEAR(G135)-[1]Paramètres!$E$1,[1]Paramètres!$A$1:$A$20)</f>
        <v>-40</v>
      </c>
      <c r="J135" s="31" t="str">
        <f>LOOKUP(I135,[1]Paramètres!$A$1:$B$20)</f>
        <v>S</v>
      </c>
      <c r="K135" s="31">
        <f t="shared" si="15"/>
        <v>15</v>
      </c>
      <c r="L135" s="32">
        <v>0</v>
      </c>
      <c r="M135" s="32">
        <v>0</v>
      </c>
      <c r="N135" s="32">
        <v>0</v>
      </c>
      <c r="O135" s="32">
        <v>0</v>
      </c>
      <c r="P135" s="33" t="str">
        <f t="shared" si="18"/>
        <v>0</v>
      </c>
      <c r="Q135" s="34">
        <f t="shared" si="17"/>
        <v>0</v>
      </c>
      <c r="R135" s="34">
        <f t="shared" si="17"/>
        <v>0</v>
      </c>
      <c r="S135" s="34">
        <f t="shared" si="17"/>
        <v>0</v>
      </c>
      <c r="T135" s="34">
        <f t="shared" si="16"/>
        <v>0</v>
      </c>
      <c r="U135" s="34">
        <f t="shared" si="19"/>
        <v>0</v>
      </c>
      <c r="V135" s="35" t="str">
        <f t="shared" si="20"/>
        <v>0</v>
      </c>
      <c r="W135" s="36">
        <f t="shared" si="21"/>
        <v>0</v>
      </c>
      <c r="X135" s="35" t="str">
        <f t="shared" si="22"/>
        <v>0</v>
      </c>
      <c r="Y135" s="36">
        <f t="shared" si="23"/>
        <v>0</v>
      </c>
      <c r="Z135" s="31" t="str">
        <f ca="1">LOOKUP(I135,[1]Paramètres!$A$1:$A$20,[1]Paramètres!$C$1:$C$21)</f>
        <v>+18</v>
      </c>
      <c r="AA135" s="14" t="s">
        <v>35</v>
      </c>
      <c r="AB135" s="37" t="s">
        <v>701</v>
      </c>
      <c r="AC135" s="3"/>
      <c r="AD135" s="38" t="str">
        <f>IF(ISNA(VLOOKUP(D135,'[1]Liste en forme Garçons'!$C:$C,1,FALSE)),"","*")</f>
        <v>*</v>
      </c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s="39" customFormat="1" x14ac:dyDescent="0.35">
      <c r="A136" s="99"/>
      <c r="B136" s="25" t="s">
        <v>275</v>
      </c>
      <c r="C136" s="25" t="s">
        <v>719</v>
      </c>
      <c r="D136" s="26" t="s">
        <v>720</v>
      </c>
      <c r="E136" s="27" t="s">
        <v>225</v>
      </c>
      <c r="F136" s="28">
        <v>820</v>
      </c>
      <c r="G136" s="29">
        <v>22913</v>
      </c>
      <c r="H136" s="30" t="str">
        <f>IF(E136="","",IF(COUNTIF([1]Paramètres!$H:$H,E136)=1,IF([1]Paramètres!$E$3=[1]Paramètres!$A$23,"Belfort/Montbéliard",IF([1]Paramètres!$E$3=[1]Paramètres!$A$24,"Doubs","Franche-Comté")),IF(COUNTIF([1]Paramètres!$I:$I,E136)=1,IF([1]Paramètres!$E$3=[1]Paramètres!$A$23,"Belfort/Montbéliard",IF([1]Paramètres!$E$3=[1]Paramètres!$A$24,"Belfort","Franche-Comté")),IF(COUNTIF([1]Paramètres!$J:$J,E136)=1,IF([1]Paramètres!$E$3=[1]Paramètres!$A$25,"Franche-Comté","Haute-Saône"),IF(COUNTIF([1]Paramètres!$K:$K,E136)=1,IF([1]Paramètres!$E$3=[1]Paramètres!$A$25,"Franche-Comté","Jura"),IF(COUNTIF([1]Paramètres!$G:$G,E136)=1,IF([1]Paramètres!$E$3=[1]Paramètres!$A$23,"Besançon",IF([1]Paramètres!$E$3=[1]Paramètres!$A$24,"Doubs","Franche-Comté")),"*** INCONNU ***"))))))</f>
        <v>Doubs</v>
      </c>
      <c r="I136" s="31">
        <f>LOOKUP(YEAR(G136)-[1]Paramètres!$E$1,[1]Paramètres!$A$1:$A$20)</f>
        <v>-60</v>
      </c>
      <c r="J136" s="31" t="str">
        <f>LOOKUP(I136,[1]Paramètres!$A$1:$B$20)</f>
        <v>V2</v>
      </c>
      <c r="K136" s="31">
        <f t="shared" si="15"/>
        <v>8</v>
      </c>
      <c r="L136" s="14">
        <v>0</v>
      </c>
      <c r="M136" s="14">
        <v>0</v>
      </c>
      <c r="N136" s="14">
        <v>0</v>
      </c>
      <c r="O136" s="14">
        <v>0</v>
      </c>
      <c r="P136" s="33" t="str">
        <f t="shared" si="18"/>
        <v>0</v>
      </c>
      <c r="Q136" s="34">
        <f t="shared" si="17"/>
        <v>0</v>
      </c>
      <c r="R136" s="34">
        <f t="shared" si="17"/>
        <v>0</v>
      </c>
      <c r="S136" s="34">
        <f t="shared" si="17"/>
        <v>0</v>
      </c>
      <c r="T136" s="34">
        <f t="shared" si="16"/>
        <v>0</v>
      </c>
      <c r="U136" s="34">
        <f t="shared" si="19"/>
        <v>0</v>
      </c>
      <c r="V136" s="35" t="str">
        <f t="shared" si="20"/>
        <v>0</v>
      </c>
      <c r="W136" s="36">
        <f t="shared" si="21"/>
        <v>0</v>
      </c>
      <c r="X136" s="35" t="str">
        <f t="shared" si="22"/>
        <v>0</v>
      </c>
      <c r="Y136" s="36">
        <f t="shared" si="23"/>
        <v>0</v>
      </c>
      <c r="Z136" s="31" t="str">
        <f ca="1">LOOKUP(I136,[1]Paramètres!$A$1:$A$20,[1]Paramètres!$C$1:$C$21)</f>
        <v>+18</v>
      </c>
      <c r="AA136" s="14" t="s">
        <v>35</v>
      </c>
      <c r="AB136" s="37" t="s">
        <v>701</v>
      </c>
      <c r="AC136" s="38"/>
      <c r="AD136" s="38" t="str">
        <f>IF(ISNA(VLOOKUP(D136,'[1]Liste en forme Garçons'!$C:$C,1,FALSE)),"","*")</f>
        <v>*</v>
      </c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</row>
    <row r="137" spans="1:46" s="39" customFormat="1" x14ac:dyDescent="0.35">
      <c r="A137" s="19"/>
      <c r="B137" s="25" t="s">
        <v>721</v>
      </c>
      <c r="C137" s="25" t="s">
        <v>722</v>
      </c>
      <c r="D137" s="26" t="s">
        <v>723</v>
      </c>
      <c r="E137" s="27" t="s">
        <v>724</v>
      </c>
      <c r="F137" s="28">
        <v>698</v>
      </c>
      <c r="G137" s="29">
        <v>38743</v>
      </c>
      <c r="H137" s="30" t="str">
        <f>IF(E137="","",IF(COUNTIF([1]Paramètres!$H:$H,E137)=1,IF([1]Paramètres!$E$3=[1]Paramètres!$A$23,"Belfort/Montbéliard",IF([1]Paramètres!$E$3=[1]Paramètres!$A$24,"Doubs","Franche-Comté")),IF(COUNTIF([1]Paramètres!$I:$I,E137)=1,IF([1]Paramètres!$E$3=[1]Paramètres!$A$23,"Belfort/Montbéliard",IF([1]Paramètres!$E$3=[1]Paramètres!$A$24,"Belfort","Franche-Comté")),IF(COUNTIF([1]Paramètres!$J:$J,E137)=1,IF([1]Paramètres!$E$3=[1]Paramètres!$A$25,"Franche-Comté","Haute-Saône"),IF(COUNTIF([1]Paramètres!$K:$K,E137)=1,IF([1]Paramètres!$E$3=[1]Paramètres!$A$25,"Franche-Comté","Jura"),IF(COUNTIF([1]Paramètres!$G:$G,E137)=1,IF([1]Paramètres!$E$3=[1]Paramètres!$A$23,"Besançon",IF([1]Paramètres!$E$3=[1]Paramètres!$A$24,"Doubs","Franche-Comté")),"*** INCONNU ***"))))))</f>
        <v>Doubs</v>
      </c>
      <c r="I137" s="31">
        <f>LOOKUP(YEAR(G137)-[1]Paramètres!$E$1,[1]Paramètres!$A$1:$A$20)</f>
        <v>-11</v>
      </c>
      <c r="J137" s="31" t="str">
        <f>LOOKUP(I137,[1]Paramètres!$A$1:$B$20)</f>
        <v>B2</v>
      </c>
      <c r="K137" s="31">
        <f t="shared" si="15"/>
        <v>6</v>
      </c>
      <c r="L137" s="14" t="s">
        <v>377</v>
      </c>
      <c r="M137" s="32" t="s">
        <v>418</v>
      </c>
      <c r="N137" s="14" t="s">
        <v>411</v>
      </c>
      <c r="O137" s="14" t="s">
        <v>418</v>
      </c>
      <c r="P137" s="33" t="str">
        <f t="shared" si="18"/>
        <v>17F</v>
      </c>
      <c r="Q137" s="34">
        <f t="shared" si="17"/>
        <v>5000000</v>
      </c>
      <c r="R137" s="34">
        <f t="shared" si="17"/>
        <v>1000000</v>
      </c>
      <c r="S137" s="34">
        <f t="shared" si="17"/>
        <v>10000000</v>
      </c>
      <c r="T137" s="34">
        <f t="shared" si="16"/>
        <v>1000000</v>
      </c>
      <c r="U137" s="34">
        <f t="shared" si="19"/>
        <v>17000000</v>
      </c>
      <c r="V137" s="35" t="str">
        <f t="shared" si="20"/>
        <v>17F</v>
      </c>
      <c r="W137" s="36">
        <f t="shared" si="21"/>
        <v>0</v>
      </c>
      <c r="X137" s="35" t="str">
        <f t="shared" si="22"/>
        <v>17F</v>
      </c>
      <c r="Y137" s="36">
        <f t="shared" si="23"/>
        <v>0</v>
      </c>
      <c r="Z137" s="31" t="str">
        <f ca="1">LOOKUP(I137,[1]Paramètres!$A$1:$A$20,[1]Paramètres!$C$1:$C$21)</f>
        <v>-11</v>
      </c>
      <c r="AA137" s="14" t="s">
        <v>35</v>
      </c>
      <c r="AB137" s="37" t="s">
        <v>725</v>
      </c>
      <c r="AC137" s="38"/>
      <c r="AD137" s="38" t="str">
        <f>IF(ISNA(VLOOKUP(D137,'[1]Liste en forme Garçons'!$C:$C,1,FALSE)),"","*")</f>
        <v>*</v>
      </c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</row>
    <row r="138" spans="1:46" s="39" customFormat="1" x14ac:dyDescent="0.35">
      <c r="A138" s="19"/>
      <c r="B138" s="25" t="s">
        <v>726</v>
      </c>
      <c r="C138" s="25" t="s">
        <v>727</v>
      </c>
      <c r="D138" s="47" t="s">
        <v>728</v>
      </c>
      <c r="E138" s="44" t="s">
        <v>155</v>
      </c>
      <c r="F138" s="28">
        <v>624</v>
      </c>
      <c r="G138" s="29">
        <v>38811</v>
      </c>
      <c r="H138" s="30" t="str">
        <f>IF(E138="","",IF(COUNTIF([1]Paramètres!$H:$H,E138)=1,IF([1]Paramètres!$E$3=[1]Paramètres!$A$23,"Belfort/Montbéliard",IF([1]Paramètres!$E$3=[1]Paramètres!$A$24,"Doubs","Franche-Comté")),IF(COUNTIF([1]Paramètres!$I:$I,E138)=1,IF([1]Paramètres!$E$3=[1]Paramètres!$A$23,"Belfort/Montbéliard",IF([1]Paramètres!$E$3=[1]Paramètres!$A$24,"Belfort","Franche-Comté")),IF(COUNTIF([1]Paramètres!$J:$J,E138)=1,IF([1]Paramètres!$E$3=[1]Paramètres!$A$25,"Franche-Comté","Haute-Saône"),IF(COUNTIF([1]Paramètres!$K:$K,E138)=1,IF([1]Paramètres!$E$3=[1]Paramètres!$A$25,"Franche-Comté","Jura"),IF(COUNTIF([1]Paramètres!$G:$G,E138)=1,IF([1]Paramètres!$E$3=[1]Paramètres!$A$23,"Besançon",IF([1]Paramètres!$E$3=[1]Paramètres!$A$24,"Doubs","Franche-Comté")),"*** INCONNU ***"))))))</f>
        <v>Doubs</v>
      </c>
      <c r="I138" s="31">
        <f>LOOKUP(YEAR(G138)-[1]Paramètres!$E$1,[1]Paramètres!$A$1:$A$20)</f>
        <v>-11</v>
      </c>
      <c r="J138" s="31" t="str">
        <f>LOOKUP(I138,[1]Paramètres!$A$1:$B$20)</f>
        <v>B2</v>
      </c>
      <c r="K138" s="31">
        <f t="shared" ref="K138:K201" si="24">INT(F138/100)</f>
        <v>6</v>
      </c>
      <c r="L138" s="32" t="s">
        <v>414</v>
      </c>
      <c r="M138" s="32" t="s">
        <v>438</v>
      </c>
      <c r="N138" s="32" t="s">
        <v>430</v>
      </c>
      <c r="O138" s="32" t="s">
        <v>438</v>
      </c>
      <c r="P138" s="33" t="str">
        <f t="shared" si="18"/>
        <v>2F50G</v>
      </c>
      <c r="Q138" s="34">
        <f t="shared" si="17"/>
        <v>800000</v>
      </c>
      <c r="R138" s="34">
        <f t="shared" si="17"/>
        <v>650000</v>
      </c>
      <c r="S138" s="34">
        <f t="shared" si="17"/>
        <v>400000</v>
      </c>
      <c r="T138" s="34">
        <f t="shared" si="16"/>
        <v>650000</v>
      </c>
      <c r="U138" s="34">
        <f t="shared" si="19"/>
        <v>2500000</v>
      </c>
      <c r="V138" s="35" t="str">
        <f t="shared" si="20"/>
        <v>2F</v>
      </c>
      <c r="W138" s="36">
        <f t="shared" si="21"/>
        <v>500000</v>
      </c>
      <c r="X138" s="35" t="str">
        <f t="shared" si="22"/>
        <v>2F50G</v>
      </c>
      <c r="Y138" s="36">
        <f t="shared" si="23"/>
        <v>0</v>
      </c>
      <c r="Z138" s="31" t="str">
        <f ca="1">LOOKUP(I138,[1]Paramètres!$A$1:$A$20,[1]Paramètres!$C$1:$C$21)</f>
        <v>-11</v>
      </c>
      <c r="AA138" s="14" t="s">
        <v>35</v>
      </c>
      <c r="AB138" s="37"/>
      <c r="AC138" s="38"/>
      <c r="AD138" s="38" t="str">
        <f>IF(ISNA(VLOOKUP(D138,'[1]Liste en forme Garçons'!$C:$C,1,FALSE)),"","*")</f>
        <v>*</v>
      </c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</row>
    <row r="139" spans="1:46" s="39" customFormat="1" x14ac:dyDescent="0.35">
      <c r="A139" s="19"/>
      <c r="B139" s="25" t="s">
        <v>729</v>
      </c>
      <c r="C139" s="25" t="s">
        <v>730</v>
      </c>
      <c r="D139" s="26" t="s">
        <v>731</v>
      </c>
      <c r="E139" s="27" t="s">
        <v>479</v>
      </c>
      <c r="F139" s="28">
        <v>591</v>
      </c>
      <c r="G139" s="29">
        <v>38846</v>
      </c>
      <c r="H139" s="30" t="str">
        <f>IF(E139="","",IF(COUNTIF([1]Paramètres!$H:$H,E139)=1,IF([1]Paramètres!$E$3=[1]Paramètres!$A$23,"Belfort/Montbéliard",IF([1]Paramètres!$E$3=[1]Paramètres!$A$24,"Doubs","Franche-Comté")),IF(COUNTIF([1]Paramètres!$I:$I,E139)=1,IF([1]Paramètres!$E$3=[1]Paramètres!$A$23,"Belfort/Montbéliard",IF([1]Paramètres!$E$3=[1]Paramètres!$A$24,"Belfort","Franche-Comté")),IF(COUNTIF([1]Paramètres!$J:$J,E139)=1,IF([1]Paramètres!$E$3=[1]Paramètres!$A$25,"Franche-Comté","Haute-Saône"),IF(COUNTIF([1]Paramètres!$K:$K,E139)=1,IF([1]Paramètres!$E$3=[1]Paramètres!$A$25,"Franche-Comté","Jura"),IF(COUNTIF([1]Paramètres!$G:$G,E139)=1,IF([1]Paramètres!$E$3=[1]Paramètres!$A$23,"Besançon",IF([1]Paramètres!$E$3=[1]Paramètres!$A$24,"Doubs","Franche-Comté")),"*** INCONNU ***"))))))</f>
        <v>Doubs</v>
      </c>
      <c r="I139" s="31">
        <f>LOOKUP(YEAR(G139)-[1]Paramètres!$E$1,[1]Paramètres!$A$1:$A$20)</f>
        <v>-11</v>
      </c>
      <c r="J139" s="31" t="str">
        <f>LOOKUP(I139,[1]Paramètres!$A$1:$B$20)</f>
        <v>B2</v>
      </c>
      <c r="K139" s="31">
        <f t="shared" si="24"/>
        <v>5</v>
      </c>
      <c r="L139" s="32" t="s">
        <v>431</v>
      </c>
      <c r="M139" s="32" t="s">
        <v>732</v>
      </c>
      <c r="N139" s="14" t="s">
        <v>414</v>
      </c>
      <c r="O139" s="14" t="s">
        <v>733</v>
      </c>
      <c r="P139" s="33" t="str">
        <f t="shared" si="18"/>
        <v>2F27G</v>
      </c>
      <c r="Q139" s="34">
        <f t="shared" si="17"/>
        <v>500000</v>
      </c>
      <c r="R139" s="34">
        <f t="shared" si="17"/>
        <v>420000</v>
      </c>
      <c r="S139" s="34">
        <f t="shared" si="17"/>
        <v>800000</v>
      </c>
      <c r="T139" s="34">
        <f t="shared" si="16"/>
        <v>550000</v>
      </c>
      <c r="U139" s="34">
        <f t="shared" si="19"/>
        <v>2270000</v>
      </c>
      <c r="V139" s="35" t="str">
        <f t="shared" si="20"/>
        <v>2F</v>
      </c>
      <c r="W139" s="36">
        <f t="shared" si="21"/>
        <v>270000</v>
      </c>
      <c r="X139" s="35" t="str">
        <f t="shared" si="22"/>
        <v>2F27G</v>
      </c>
      <c r="Y139" s="36">
        <f t="shared" si="23"/>
        <v>0</v>
      </c>
      <c r="Z139" s="31" t="str">
        <f ca="1">LOOKUP(I139,[1]Paramètres!$A$1:$A$20,[1]Paramètres!$C$1:$C$21)</f>
        <v>-11</v>
      </c>
      <c r="AA139" s="14" t="s">
        <v>35</v>
      </c>
      <c r="AB139" s="37"/>
      <c r="AD139" s="38" t="str">
        <f>IF(ISNA(VLOOKUP(D139,'[1]Liste en forme Garçons'!$C:$C,1,FALSE)),"","*")</f>
        <v>*</v>
      </c>
    </row>
    <row r="140" spans="1:46" s="39" customFormat="1" x14ac:dyDescent="0.35">
      <c r="A140" s="19"/>
      <c r="B140" s="25" t="s">
        <v>734</v>
      </c>
      <c r="C140" s="25" t="s">
        <v>735</v>
      </c>
      <c r="D140" s="26" t="s">
        <v>736</v>
      </c>
      <c r="E140" s="27" t="s">
        <v>274</v>
      </c>
      <c r="F140" s="28">
        <v>555</v>
      </c>
      <c r="G140" s="29">
        <v>39024</v>
      </c>
      <c r="H140" s="30" t="str">
        <f>IF(E140="","",IF(COUNTIF([1]Paramètres!$H:$H,E140)=1,IF([1]Paramètres!$E$3=[1]Paramètres!$A$23,"Belfort/Montbéliard",IF([1]Paramètres!$E$3=[1]Paramètres!$A$24,"Doubs","Franche-Comté")),IF(COUNTIF([1]Paramètres!$I:$I,E140)=1,IF([1]Paramètres!$E$3=[1]Paramètres!$A$23,"Belfort/Montbéliard",IF([1]Paramètres!$E$3=[1]Paramètres!$A$24,"Belfort","Franche-Comté")),IF(COUNTIF([1]Paramètres!$J:$J,E140)=1,IF([1]Paramètres!$E$3=[1]Paramètres!$A$25,"Franche-Comté","Haute-Saône"),IF(COUNTIF([1]Paramètres!$K:$K,E140)=1,IF([1]Paramètres!$E$3=[1]Paramètres!$A$25,"Franche-Comté","Jura"),IF(COUNTIF([1]Paramètres!$G:$G,E140)=1,IF([1]Paramètres!$E$3=[1]Paramètres!$A$23,"Besançon",IF([1]Paramètres!$E$3=[1]Paramètres!$A$24,"Doubs","Franche-Comté")),"*** INCONNU ***"))))))</f>
        <v>Doubs</v>
      </c>
      <c r="I140" s="31">
        <f>LOOKUP(YEAR(G140)-[1]Paramètres!$E$1,[1]Paramètres!$A$1:$A$20)</f>
        <v>-11</v>
      </c>
      <c r="J140" s="31" t="str">
        <f>LOOKUP(I140,[1]Paramètres!$A$1:$B$20)</f>
        <v>B2</v>
      </c>
      <c r="K140" s="31">
        <f t="shared" si="24"/>
        <v>5</v>
      </c>
      <c r="L140" s="32" t="s">
        <v>455</v>
      </c>
      <c r="M140" s="32" t="s">
        <v>737</v>
      </c>
      <c r="N140" s="14" t="s">
        <v>738</v>
      </c>
      <c r="O140" s="14" t="s">
        <v>739</v>
      </c>
      <c r="P140" s="33" t="str">
        <f t="shared" si="18"/>
        <v>1F44G</v>
      </c>
      <c r="Q140" s="34">
        <f t="shared" si="17"/>
        <v>300000</v>
      </c>
      <c r="R140" s="34">
        <f t="shared" si="17"/>
        <v>320000</v>
      </c>
      <c r="S140" s="34">
        <f t="shared" si="17"/>
        <v>370000</v>
      </c>
      <c r="T140" s="34">
        <f t="shared" si="16"/>
        <v>450000</v>
      </c>
      <c r="U140" s="34">
        <f t="shared" si="19"/>
        <v>1440000</v>
      </c>
      <c r="V140" s="35" t="str">
        <f t="shared" si="20"/>
        <v>1F</v>
      </c>
      <c r="W140" s="36">
        <f t="shared" si="21"/>
        <v>440000</v>
      </c>
      <c r="X140" s="35" t="str">
        <f t="shared" si="22"/>
        <v>1F44G</v>
      </c>
      <c r="Y140" s="36">
        <f t="shared" si="23"/>
        <v>0</v>
      </c>
      <c r="Z140" s="31" t="str">
        <f ca="1">LOOKUP(I140,[1]Paramètres!$A$1:$A$20,[1]Paramètres!$C$1:$C$21)</f>
        <v>-11</v>
      </c>
      <c r="AA140" s="14" t="s">
        <v>35</v>
      </c>
      <c r="AB140" s="37"/>
      <c r="AC140" s="38"/>
      <c r="AD140" s="38" t="str">
        <f>IF(ISNA(VLOOKUP(D140,'[1]Liste en forme Garçons'!$C:$C,1,FALSE)),"","*")</f>
        <v>*</v>
      </c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</row>
    <row r="141" spans="1:46" s="39" customFormat="1" x14ac:dyDescent="0.35">
      <c r="A141" s="19"/>
      <c r="B141" s="25" t="s">
        <v>740</v>
      </c>
      <c r="C141" s="25" t="s">
        <v>741</v>
      </c>
      <c r="D141" s="26" t="s">
        <v>742</v>
      </c>
      <c r="E141" s="27" t="s">
        <v>51</v>
      </c>
      <c r="F141" s="28">
        <v>500</v>
      </c>
      <c r="G141" s="29">
        <v>39385</v>
      </c>
      <c r="H141" s="30" t="str">
        <f>IF(E141="","",IF(COUNTIF([1]Paramètres!$H:$H,E141)=1,IF([1]Paramètres!$E$3=[1]Paramètres!$A$23,"Belfort/Montbéliard",IF([1]Paramètres!$E$3=[1]Paramètres!$A$24,"Doubs","Franche-Comté")),IF(COUNTIF([1]Paramètres!$I:$I,E141)=1,IF([1]Paramètres!$E$3=[1]Paramètres!$A$23,"Belfort/Montbéliard",IF([1]Paramètres!$E$3=[1]Paramètres!$A$24,"Belfort","Franche-Comté")),IF(COUNTIF([1]Paramètres!$J:$J,E141)=1,IF([1]Paramètres!$E$3=[1]Paramètres!$A$25,"Franche-Comté","Haute-Saône"),IF(COUNTIF([1]Paramètres!$K:$K,E141)=1,IF([1]Paramètres!$E$3=[1]Paramètres!$A$25,"Franche-Comté","Jura"),IF(COUNTIF([1]Paramètres!$G:$G,E141)=1,IF([1]Paramètres!$E$3=[1]Paramètres!$A$23,"Besançon",IF([1]Paramètres!$E$3=[1]Paramètres!$A$24,"Doubs","Franche-Comté")),"*** INCONNU ***"))))))</f>
        <v>Doubs</v>
      </c>
      <c r="I141" s="31">
        <f>LOOKUP(YEAR(G141)-[1]Paramètres!$E$1,[1]Paramètres!$A$1:$A$20)</f>
        <v>-10</v>
      </c>
      <c r="J141" s="31" t="str">
        <f>LOOKUP(I141,[1]Paramètres!$A$1:$B$20)</f>
        <v>B1</v>
      </c>
      <c r="K141" s="31">
        <f t="shared" si="24"/>
        <v>5</v>
      </c>
      <c r="L141" s="14" t="s">
        <v>444</v>
      </c>
      <c r="M141" s="14" t="s">
        <v>743</v>
      </c>
      <c r="N141" s="14" t="s">
        <v>744</v>
      </c>
      <c r="O141" s="14" t="s">
        <v>745</v>
      </c>
      <c r="P141" s="33" t="str">
        <f t="shared" si="18"/>
        <v>97G</v>
      </c>
      <c r="Q141" s="34">
        <f t="shared" si="17"/>
        <v>150000</v>
      </c>
      <c r="R141" s="34">
        <f t="shared" si="17"/>
        <v>230000</v>
      </c>
      <c r="S141" s="34">
        <f t="shared" si="17"/>
        <v>310000</v>
      </c>
      <c r="T141" s="34">
        <f t="shared" si="16"/>
        <v>280000</v>
      </c>
      <c r="U141" s="34">
        <f t="shared" si="19"/>
        <v>970000</v>
      </c>
      <c r="V141" s="35" t="str">
        <f t="shared" si="20"/>
        <v>97G</v>
      </c>
      <c r="W141" s="36">
        <f t="shared" si="21"/>
        <v>0</v>
      </c>
      <c r="X141" s="35" t="str">
        <f t="shared" si="22"/>
        <v>97G</v>
      </c>
      <c r="Y141" s="36">
        <f t="shared" si="23"/>
        <v>0</v>
      </c>
      <c r="Z141" s="31" t="str">
        <f ca="1">LOOKUP(I141,[1]Paramètres!$A$1:$A$20,[1]Paramètres!$C$1:$C$21)</f>
        <v>-11</v>
      </c>
      <c r="AA141" s="14" t="s">
        <v>35</v>
      </c>
      <c r="AB141" s="37"/>
      <c r="AC141" s="38"/>
      <c r="AD141" s="38" t="str">
        <f>IF(ISNA(VLOOKUP(D141,'[1]Liste en forme Garçons'!$C:$C,1,FALSE)),"","*")</f>
        <v>*</v>
      </c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</row>
    <row r="142" spans="1:46" s="39" customFormat="1" x14ac:dyDescent="0.35">
      <c r="A142" s="19"/>
      <c r="B142" s="25" t="s">
        <v>746</v>
      </c>
      <c r="C142" s="25" t="s">
        <v>747</v>
      </c>
      <c r="D142" s="26" t="s">
        <v>748</v>
      </c>
      <c r="E142" s="27" t="s">
        <v>185</v>
      </c>
      <c r="F142" s="28">
        <v>555</v>
      </c>
      <c r="G142" s="29">
        <v>38998</v>
      </c>
      <c r="H142" s="30" t="str">
        <f>IF(E142="","",IF(COUNTIF([1]Paramètres!$H:$H,E142)=1,IF([1]Paramètres!$E$3=[1]Paramètres!$A$23,"Belfort/Montbéliard",IF([1]Paramètres!$E$3=[1]Paramètres!$A$24,"Doubs","Franche-Comté")),IF(COUNTIF([1]Paramètres!$I:$I,E142)=1,IF([1]Paramètres!$E$3=[1]Paramètres!$A$23,"Belfort/Montbéliard",IF([1]Paramètres!$E$3=[1]Paramètres!$A$24,"Belfort","Franche-Comté")),IF(COUNTIF([1]Paramètres!$J:$J,E142)=1,IF([1]Paramètres!$E$3=[1]Paramètres!$A$25,"Franche-Comté","Haute-Saône"),IF(COUNTIF([1]Paramètres!$K:$K,E142)=1,IF([1]Paramètres!$E$3=[1]Paramètres!$A$25,"Franche-Comté","Jura"),IF(COUNTIF([1]Paramètres!$G:$G,E142)=1,IF([1]Paramètres!$E$3=[1]Paramètres!$A$23,"Besançon",IF([1]Paramètres!$E$3=[1]Paramètres!$A$24,"Doubs","Franche-Comté")),"*** INCONNU ***"))))))</f>
        <v>Doubs</v>
      </c>
      <c r="I142" s="31">
        <f>LOOKUP(YEAR(G142)-[1]Paramètres!$E$1,[1]Paramètres!$A$1:$A$20)</f>
        <v>-11</v>
      </c>
      <c r="J142" s="31" t="str">
        <f>LOOKUP(I142,[1]Paramètres!$A$1:$B$20)</f>
        <v>B2</v>
      </c>
      <c r="K142" s="31">
        <f t="shared" si="24"/>
        <v>5</v>
      </c>
      <c r="L142" s="32" t="s">
        <v>749</v>
      </c>
      <c r="M142" s="32" t="s">
        <v>480</v>
      </c>
      <c r="N142" s="14" t="s">
        <v>455</v>
      </c>
      <c r="O142" s="14" t="s">
        <v>455</v>
      </c>
      <c r="P142" s="33" t="str">
        <f t="shared" si="18"/>
        <v>69G80H</v>
      </c>
      <c r="Q142" s="34">
        <f t="shared" si="17"/>
        <v>8000</v>
      </c>
      <c r="R142" s="34">
        <f t="shared" si="17"/>
        <v>90000</v>
      </c>
      <c r="S142" s="34">
        <f t="shared" si="17"/>
        <v>300000</v>
      </c>
      <c r="T142" s="34">
        <f t="shared" si="16"/>
        <v>300000</v>
      </c>
      <c r="U142" s="34">
        <f t="shared" si="19"/>
        <v>698000</v>
      </c>
      <c r="V142" s="35" t="str">
        <f t="shared" si="20"/>
        <v>69G</v>
      </c>
      <c r="W142" s="36">
        <f t="shared" si="21"/>
        <v>8000</v>
      </c>
      <c r="X142" s="35" t="str">
        <f t="shared" si="22"/>
        <v>69G80H</v>
      </c>
      <c r="Y142" s="36">
        <f t="shared" si="23"/>
        <v>0</v>
      </c>
      <c r="Z142" s="31" t="str">
        <f ca="1">LOOKUP(I142,[1]Paramètres!$A$1:$A$20,[1]Paramètres!$C$1:$C$21)</f>
        <v>-11</v>
      </c>
      <c r="AA142" s="14" t="s">
        <v>35</v>
      </c>
      <c r="AB142" s="37"/>
      <c r="AD142" s="38" t="str">
        <f>IF(ISNA(VLOOKUP(D142,'[1]Liste en forme Garçons'!$C:$C,1,FALSE)),"","*")</f>
        <v>*</v>
      </c>
    </row>
    <row r="143" spans="1:46" s="39" customFormat="1" x14ac:dyDescent="0.35">
      <c r="A143" s="19"/>
      <c r="B143" s="25" t="s">
        <v>750</v>
      </c>
      <c r="C143" s="25" t="s">
        <v>751</v>
      </c>
      <c r="D143" s="26" t="s">
        <v>752</v>
      </c>
      <c r="E143" s="44" t="s">
        <v>340</v>
      </c>
      <c r="F143" s="28">
        <v>537</v>
      </c>
      <c r="G143" s="29">
        <v>38917</v>
      </c>
      <c r="H143" s="30" t="str">
        <f>IF(E143="","",IF(COUNTIF([1]Paramètres!$H:$H,E143)=1,IF([1]Paramètres!$E$3=[1]Paramètres!$A$23,"Belfort/Montbéliard",IF([1]Paramètres!$E$3=[1]Paramètres!$A$24,"Doubs","Franche-Comté")),IF(COUNTIF([1]Paramètres!$I:$I,E143)=1,IF([1]Paramètres!$E$3=[1]Paramètres!$A$23,"Belfort/Montbéliard",IF([1]Paramètres!$E$3=[1]Paramètres!$A$24,"Belfort","Franche-Comté")),IF(COUNTIF([1]Paramètres!$J:$J,E143)=1,IF([1]Paramètres!$E$3=[1]Paramètres!$A$25,"Franche-Comté","Haute-Saône"),IF(COUNTIF([1]Paramètres!$K:$K,E143)=1,IF([1]Paramètres!$E$3=[1]Paramètres!$A$25,"Franche-Comté","Jura"),IF(COUNTIF([1]Paramètres!$G:$G,E143)=1,IF([1]Paramètres!$E$3=[1]Paramètres!$A$23,"Besançon",IF([1]Paramètres!$E$3=[1]Paramètres!$A$24,"Doubs","Franche-Comté")),"*** INCONNU ***"))))))</f>
        <v>Doubs</v>
      </c>
      <c r="I143" s="31">
        <f>LOOKUP(YEAR(G143)-[1]Paramètres!$E$1,[1]Paramètres!$A$1:$A$20)</f>
        <v>-11</v>
      </c>
      <c r="J143" s="31" t="str">
        <f>LOOKUP(I143,[1]Paramètres!$A$1:$B$20)</f>
        <v>B2</v>
      </c>
      <c r="K143" s="31">
        <f t="shared" si="24"/>
        <v>5</v>
      </c>
      <c r="L143" s="32" t="s">
        <v>456</v>
      </c>
      <c r="M143" s="32" t="s">
        <v>460</v>
      </c>
      <c r="N143" s="32" t="s">
        <v>745</v>
      </c>
      <c r="O143" s="32" t="s">
        <v>753</v>
      </c>
      <c r="P143" s="33" t="str">
        <f t="shared" si="18"/>
        <v>56G</v>
      </c>
      <c r="Q143" s="34">
        <f t="shared" si="17"/>
        <v>70000</v>
      </c>
      <c r="R143" s="34">
        <f t="shared" si="17"/>
        <v>130000</v>
      </c>
      <c r="S143" s="34">
        <f t="shared" si="17"/>
        <v>280000</v>
      </c>
      <c r="T143" s="34">
        <f t="shared" si="16"/>
        <v>80000</v>
      </c>
      <c r="U143" s="34">
        <f t="shared" si="19"/>
        <v>560000</v>
      </c>
      <c r="V143" s="35" t="str">
        <f t="shared" si="20"/>
        <v>56G</v>
      </c>
      <c r="W143" s="36">
        <f t="shared" si="21"/>
        <v>0</v>
      </c>
      <c r="X143" s="35" t="str">
        <f t="shared" si="22"/>
        <v>56G</v>
      </c>
      <c r="Y143" s="36">
        <f t="shared" si="23"/>
        <v>0</v>
      </c>
      <c r="Z143" s="31" t="str">
        <f ca="1">LOOKUP(I143,[1]Paramètres!$A$1:$A$20,[1]Paramètres!$C$1:$C$21)</f>
        <v>-11</v>
      </c>
      <c r="AA143" s="14" t="s">
        <v>35</v>
      </c>
      <c r="AB143" s="37"/>
      <c r="AC143" s="3"/>
      <c r="AD143" s="38" t="str">
        <f>IF(ISNA(VLOOKUP(D143,'[1]Liste en forme Garçons'!$C:$C,1,FALSE)),"","*")</f>
        <v>*</v>
      </c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s="39" customFormat="1" x14ac:dyDescent="0.35">
      <c r="A144" s="19"/>
      <c r="B144" s="25" t="s">
        <v>754</v>
      </c>
      <c r="C144" s="25" t="s">
        <v>755</v>
      </c>
      <c r="D144" s="26" t="s">
        <v>756</v>
      </c>
      <c r="E144" s="27" t="s">
        <v>185</v>
      </c>
      <c r="F144" s="28">
        <v>593</v>
      </c>
      <c r="G144" s="29">
        <v>39041</v>
      </c>
      <c r="H144" s="30" t="str">
        <f>IF(E144="","",IF(COUNTIF([1]Paramètres!$H:$H,E144)=1,IF([1]Paramètres!$E$3=[1]Paramètres!$A$23,"Belfort/Montbéliard",IF([1]Paramètres!$E$3=[1]Paramètres!$A$24,"Doubs","Franche-Comté")),IF(COUNTIF([1]Paramètres!$I:$I,E144)=1,IF([1]Paramètres!$E$3=[1]Paramètres!$A$23,"Belfort/Montbéliard",IF([1]Paramètres!$E$3=[1]Paramètres!$A$24,"Belfort","Franche-Comté")),IF(COUNTIF([1]Paramètres!$J:$J,E144)=1,IF([1]Paramètres!$E$3=[1]Paramètres!$A$25,"Franche-Comté","Haute-Saône"),IF(COUNTIF([1]Paramètres!$K:$K,E144)=1,IF([1]Paramètres!$E$3=[1]Paramètres!$A$25,"Franche-Comté","Jura"),IF(COUNTIF([1]Paramètres!$G:$G,E144)=1,IF([1]Paramètres!$E$3=[1]Paramètres!$A$23,"Besançon",IF([1]Paramètres!$E$3=[1]Paramètres!$A$24,"Doubs","Franche-Comté")),"*** INCONNU ***"))))))</f>
        <v>Doubs</v>
      </c>
      <c r="I144" s="31">
        <f>LOOKUP(YEAR(G144)-[1]Paramètres!$E$1,[1]Paramètres!$A$1:$A$20)</f>
        <v>-11</v>
      </c>
      <c r="J144" s="31" t="str">
        <f>LOOKUP(I144,[1]Paramètres!$A$1:$B$20)</f>
        <v>B2</v>
      </c>
      <c r="K144" s="31">
        <f t="shared" si="24"/>
        <v>5</v>
      </c>
      <c r="L144" s="32" t="s">
        <v>683</v>
      </c>
      <c r="M144" s="32" t="s">
        <v>444</v>
      </c>
      <c r="N144" s="14">
        <v>0</v>
      </c>
      <c r="O144" s="14" t="s">
        <v>688</v>
      </c>
      <c r="P144" s="33" t="str">
        <f t="shared" si="18"/>
        <v>36G</v>
      </c>
      <c r="Q144" s="34">
        <f t="shared" si="17"/>
        <v>10000</v>
      </c>
      <c r="R144" s="34">
        <f t="shared" si="17"/>
        <v>150000</v>
      </c>
      <c r="S144" s="34">
        <f t="shared" si="17"/>
        <v>0</v>
      </c>
      <c r="T144" s="34">
        <f t="shared" si="16"/>
        <v>200000</v>
      </c>
      <c r="U144" s="34">
        <f t="shared" si="19"/>
        <v>360000</v>
      </c>
      <c r="V144" s="35" t="str">
        <f t="shared" si="20"/>
        <v>36G</v>
      </c>
      <c r="W144" s="36">
        <f t="shared" si="21"/>
        <v>0</v>
      </c>
      <c r="X144" s="35" t="str">
        <f t="shared" si="22"/>
        <v>36G</v>
      </c>
      <c r="Y144" s="36">
        <f t="shared" si="23"/>
        <v>0</v>
      </c>
      <c r="Z144" s="31" t="str">
        <f ca="1">LOOKUP(I144,[1]Paramètres!$A$1:$A$20,[1]Paramètres!$C$1:$C$21)</f>
        <v>-11</v>
      </c>
      <c r="AA144" s="14" t="s">
        <v>35</v>
      </c>
      <c r="AB144" s="37"/>
      <c r="AC144" s="38"/>
      <c r="AD144" s="38" t="str">
        <f>IF(ISNA(VLOOKUP(D144,'[1]Liste en forme Garçons'!$C:$C,1,FALSE)),"","*")</f>
        <v>*</v>
      </c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</row>
    <row r="145" spans="1:46" s="39" customFormat="1" x14ac:dyDescent="0.35">
      <c r="A145" s="19"/>
      <c r="B145" s="25" t="s">
        <v>757</v>
      </c>
      <c r="C145" s="25" t="s">
        <v>758</v>
      </c>
      <c r="D145" s="26" t="s">
        <v>759</v>
      </c>
      <c r="E145" s="27" t="s">
        <v>185</v>
      </c>
      <c r="F145" s="28">
        <v>553</v>
      </c>
      <c r="G145" s="29">
        <v>39064</v>
      </c>
      <c r="H145" s="30" t="str">
        <f>IF(E145="","",IF(COUNTIF([1]Paramètres!$H:$H,E145)=1,IF([1]Paramètres!$E$3=[1]Paramètres!$A$23,"Belfort/Montbéliard",IF([1]Paramètres!$E$3=[1]Paramètres!$A$24,"Doubs","Franche-Comté")),IF(COUNTIF([1]Paramètres!$I:$I,E145)=1,IF([1]Paramètres!$E$3=[1]Paramètres!$A$23,"Belfort/Montbéliard",IF([1]Paramètres!$E$3=[1]Paramètres!$A$24,"Belfort","Franche-Comté")),IF(COUNTIF([1]Paramètres!$J:$J,E145)=1,IF([1]Paramètres!$E$3=[1]Paramètres!$A$25,"Franche-Comté","Haute-Saône"),IF(COUNTIF([1]Paramètres!$K:$K,E145)=1,IF([1]Paramètres!$E$3=[1]Paramètres!$A$25,"Franche-Comté","Jura"),IF(COUNTIF([1]Paramètres!$G:$G,E145)=1,IF([1]Paramètres!$E$3=[1]Paramètres!$A$23,"Besançon",IF([1]Paramètres!$E$3=[1]Paramètres!$A$24,"Doubs","Franche-Comté")),"*** INCONNU ***"))))))</f>
        <v>Doubs</v>
      </c>
      <c r="I145" s="31">
        <f>LOOKUP(YEAR(G145)-[1]Paramètres!$E$1,[1]Paramètres!$A$1:$A$20)</f>
        <v>-11</v>
      </c>
      <c r="J145" s="31" t="str">
        <f>LOOKUP(I145,[1]Paramètres!$A$1:$B$20)</f>
        <v>B2</v>
      </c>
      <c r="K145" s="31">
        <f t="shared" si="24"/>
        <v>5</v>
      </c>
      <c r="L145" s="32" t="s">
        <v>760</v>
      </c>
      <c r="M145" s="32" t="s">
        <v>456</v>
      </c>
      <c r="N145" s="32" t="s">
        <v>761</v>
      </c>
      <c r="O145" s="14" t="s">
        <v>460</v>
      </c>
      <c r="P145" s="33" t="str">
        <f t="shared" si="18"/>
        <v>32G65H</v>
      </c>
      <c r="Q145" s="34">
        <f t="shared" si="17"/>
        <v>6500</v>
      </c>
      <c r="R145" s="34">
        <f t="shared" si="17"/>
        <v>70000</v>
      </c>
      <c r="S145" s="34">
        <f t="shared" si="17"/>
        <v>120000</v>
      </c>
      <c r="T145" s="34">
        <f t="shared" si="17"/>
        <v>130000</v>
      </c>
      <c r="U145" s="34">
        <f t="shared" si="19"/>
        <v>326500</v>
      </c>
      <c r="V145" s="35" t="str">
        <f t="shared" si="20"/>
        <v>32G</v>
      </c>
      <c r="W145" s="36">
        <f t="shared" si="21"/>
        <v>6500</v>
      </c>
      <c r="X145" s="35" t="str">
        <f t="shared" si="22"/>
        <v>32G65H</v>
      </c>
      <c r="Y145" s="36">
        <f t="shared" si="23"/>
        <v>0</v>
      </c>
      <c r="Z145" s="31" t="str">
        <f ca="1">LOOKUP(I145,[1]Paramètres!$A$1:$A$20,[1]Paramètres!$C$1:$C$21)</f>
        <v>-11</v>
      </c>
      <c r="AA145" s="14" t="s">
        <v>35</v>
      </c>
      <c r="AB145" s="37"/>
      <c r="AC145" s="38"/>
      <c r="AD145" s="38" t="str">
        <f>IF(ISNA(VLOOKUP(D145,'[1]Liste en forme Garçons'!$C:$C,1,FALSE)),"","*")</f>
        <v>*</v>
      </c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</row>
    <row r="146" spans="1:46" s="39" customFormat="1" x14ac:dyDescent="0.35">
      <c r="A146" s="19"/>
      <c r="B146" s="25" t="s">
        <v>762</v>
      </c>
      <c r="C146" s="25" t="s">
        <v>763</v>
      </c>
      <c r="D146" s="26" t="s">
        <v>764</v>
      </c>
      <c r="E146" s="27" t="s">
        <v>185</v>
      </c>
      <c r="F146" s="28">
        <v>568</v>
      </c>
      <c r="G146" s="29">
        <v>39096</v>
      </c>
      <c r="H146" s="30" t="str">
        <f>IF(E146="","",IF(COUNTIF([1]Paramètres!$H:$H,E146)=1,IF([1]Paramètres!$E$3=[1]Paramètres!$A$23,"Belfort/Montbéliard",IF([1]Paramètres!$E$3=[1]Paramètres!$A$24,"Doubs","Franche-Comté")),IF(COUNTIF([1]Paramètres!$I:$I,E146)=1,IF([1]Paramètres!$E$3=[1]Paramètres!$A$23,"Belfort/Montbéliard",IF([1]Paramètres!$E$3=[1]Paramètres!$A$24,"Belfort","Franche-Comté")),IF(COUNTIF([1]Paramètres!$J:$J,E146)=1,IF([1]Paramètres!$E$3=[1]Paramètres!$A$25,"Franche-Comté","Haute-Saône"),IF(COUNTIF([1]Paramètres!$K:$K,E146)=1,IF([1]Paramètres!$E$3=[1]Paramètres!$A$25,"Franche-Comté","Jura"),IF(COUNTIF([1]Paramètres!$G:$G,E146)=1,IF([1]Paramètres!$E$3=[1]Paramètres!$A$23,"Besançon",IF([1]Paramètres!$E$3=[1]Paramètres!$A$24,"Doubs","Franche-Comté")),"*** INCONNU ***"))))))</f>
        <v>Doubs</v>
      </c>
      <c r="I146" s="31">
        <f>LOOKUP(YEAR(G146)-[1]Paramètres!$E$1,[1]Paramètres!$A$1:$A$20)</f>
        <v>-10</v>
      </c>
      <c r="J146" s="31" t="str">
        <f>LOOKUP(I146,[1]Paramètres!$A$1:$B$20)</f>
        <v>B1</v>
      </c>
      <c r="K146" s="31">
        <f t="shared" si="24"/>
        <v>5</v>
      </c>
      <c r="L146" s="32" t="s">
        <v>692</v>
      </c>
      <c r="M146" s="32" t="s">
        <v>749</v>
      </c>
      <c r="N146" s="14" t="s">
        <v>460</v>
      </c>
      <c r="O146" s="14" t="s">
        <v>480</v>
      </c>
      <c r="P146" s="33" t="str">
        <f t="shared" si="18"/>
        <v>23G30H</v>
      </c>
      <c r="Q146" s="34">
        <f t="shared" ref="Q146:T209" si="25">POWER(10,(73-CODE(IF(OR(L146=0,L146="",L146="Ni"),"Z",RIGHT(UPPER(L146)))))*2)*IF(OR(L146=0,L146="",L146="Ni"),0,VALUE(LEFT(L146,LEN(L146)-1)))</f>
        <v>5000</v>
      </c>
      <c r="R146" s="34">
        <f t="shared" si="25"/>
        <v>8000</v>
      </c>
      <c r="S146" s="34">
        <f t="shared" si="25"/>
        <v>130000</v>
      </c>
      <c r="T146" s="34">
        <f t="shared" si="25"/>
        <v>90000</v>
      </c>
      <c r="U146" s="34">
        <f t="shared" si="19"/>
        <v>233000</v>
      </c>
      <c r="V146" s="35" t="str">
        <f t="shared" si="20"/>
        <v>23G</v>
      </c>
      <c r="W146" s="36">
        <f t="shared" si="21"/>
        <v>3000</v>
      </c>
      <c r="X146" s="35" t="str">
        <f t="shared" si="22"/>
        <v>23G30H</v>
      </c>
      <c r="Y146" s="36">
        <f t="shared" si="23"/>
        <v>0</v>
      </c>
      <c r="Z146" s="31" t="str">
        <f ca="1">LOOKUP(I146,[1]Paramètres!$A$1:$A$20,[1]Paramètres!$C$1:$C$21)</f>
        <v>-11</v>
      </c>
      <c r="AA146" s="14" t="s">
        <v>35</v>
      </c>
      <c r="AB146" s="37"/>
      <c r="AC146" s="38"/>
      <c r="AD146" s="38" t="str">
        <f>IF(ISNA(VLOOKUP(D146,'[1]Liste en forme Garçons'!$C:$C,1,FALSE)),"","*")</f>
        <v>*</v>
      </c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</row>
    <row r="147" spans="1:46" s="39" customFormat="1" x14ac:dyDescent="0.35">
      <c r="A147" s="19"/>
      <c r="B147" s="25" t="s">
        <v>765</v>
      </c>
      <c r="C147" s="25" t="s">
        <v>766</v>
      </c>
      <c r="D147" s="26" t="s">
        <v>767</v>
      </c>
      <c r="E147" s="27" t="s">
        <v>274</v>
      </c>
      <c r="F147" s="28">
        <v>500</v>
      </c>
      <c r="G147" s="29">
        <v>39004</v>
      </c>
      <c r="H147" s="30" t="str">
        <f>IF(E147="","",IF(COUNTIF([1]Paramètres!$H:$H,E147)=1,IF([1]Paramètres!$E$3=[1]Paramètres!$A$23,"Belfort/Montbéliard",IF([1]Paramètres!$E$3=[1]Paramètres!$A$24,"Doubs","Franche-Comté")),IF(COUNTIF([1]Paramètres!$I:$I,E147)=1,IF([1]Paramètres!$E$3=[1]Paramètres!$A$23,"Belfort/Montbéliard",IF([1]Paramètres!$E$3=[1]Paramètres!$A$24,"Belfort","Franche-Comté")),IF(COUNTIF([1]Paramètres!$J:$J,E147)=1,IF([1]Paramètres!$E$3=[1]Paramètres!$A$25,"Franche-Comté","Haute-Saône"),IF(COUNTIF([1]Paramètres!$K:$K,E147)=1,IF([1]Paramètres!$E$3=[1]Paramètres!$A$25,"Franche-Comté","Jura"),IF(COUNTIF([1]Paramètres!$G:$G,E147)=1,IF([1]Paramètres!$E$3=[1]Paramètres!$A$23,"Besançon",IF([1]Paramètres!$E$3=[1]Paramètres!$A$24,"Doubs","Franche-Comté")),"*** INCONNU ***"))))))</f>
        <v>Doubs</v>
      </c>
      <c r="I147" s="31">
        <f>LOOKUP(YEAR(G147)-[1]Paramètres!$E$1,[1]Paramètres!$A$1:$A$20)</f>
        <v>-11</v>
      </c>
      <c r="J147" s="31" t="str">
        <f>LOOKUP(I147,[1]Paramètres!$A$1:$B$20)</f>
        <v>B2</v>
      </c>
      <c r="K147" s="31">
        <f t="shared" si="24"/>
        <v>5</v>
      </c>
      <c r="L147" s="32" t="s">
        <v>749</v>
      </c>
      <c r="M147" s="32" t="s">
        <v>495</v>
      </c>
      <c r="N147" s="14" t="s">
        <v>753</v>
      </c>
      <c r="O147" s="32" t="s">
        <v>768</v>
      </c>
      <c r="P147" s="33" t="str">
        <f t="shared" si="18"/>
        <v>18G80H</v>
      </c>
      <c r="Q147" s="34">
        <f t="shared" si="25"/>
        <v>8000</v>
      </c>
      <c r="R147" s="34">
        <f t="shared" si="25"/>
        <v>40000</v>
      </c>
      <c r="S147" s="34">
        <f t="shared" si="25"/>
        <v>80000</v>
      </c>
      <c r="T147" s="34">
        <f t="shared" si="25"/>
        <v>60000</v>
      </c>
      <c r="U147" s="34">
        <f t="shared" si="19"/>
        <v>188000</v>
      </c>
      <c r="V147" s="35" t="str">
        <f t="shared" si="20"/>
        <v>18G</v>
      </c>
      <c r="W147" s="36">
        <f t="shared" si="21"/>
        <v>8000</v>
      </c>
      <c r="X147" s="35" t="str">
        <f t="shared" si="22"/>
        <v>18G80H</v>
      </c>
      <c r="Y147" s="36">
        <f t="shared" si="23"/>
        <v>0</v>
      </c>
      <c r="Z147" s="31" t="str">
        <f ca="1">LOOKUP(I147,[1]Paramètres!$A$1:$A$20,[1]Paramètres!$C$1:$C$21)</f>
        <v>-11</v>
      </c>
      <c r="AA147" s="14" t="s">
        <v>35</v>
      </c>
      <c r="AB147" s="37"/>
      <c r="AC147" s="3"/>
      <c r="AD147" s="38" t="str">
        <f>IF(ISNA(VLOOKUP(D147,'[1]Liste en forme Garçons'!$C:$C,1,FALSE)),"","*")</f>
        <v>*</v>
      </c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s="39" customFormat="1" x14ac:dyDescent="0.35">
      <c r="A148" s="19"/>
      <c r="B148" s="25" t="s">
        <v>769</v>
      </c>
      <c r="C148" s="25" t="s">
        <v>509</v>
      </c>
      <c r="D148" s="26" t="s">
        <v>770</v>
      </c>
      <c r="E148" s="27" t="s">
        <v>51</v>
      </c>
      <c r="F148" s="28">
        <v>500</v>
      </c>
      <c r="G148" s="29">
        <v>38743</v>
      </c>
      <c r="H148" s="30" t="str">
        <f>IF(E148="","",IF(COUNTIF([1]Paramètres!$H:$H,E148)=1,IF([1]Paramètres!$E$3=[1]Paramètres!$A$23,"Belfort/Montbéliard",IF([1]Paramètres!$E$3=[1]Paramètres!$A$24,"Doubs","Franche-Comté")),IF(COUNTIF([1]Paramètres!$I:$I,E148)=1,IF([1]Paramètres!$E$3=[1]Paramètres!$A$23,"Belfort/Montbéliard",IF([1]Paramètres!$E$3=[1]Paramètres!$A$24,"Belfort","Franche-Comté")),IF(COUNTIF([1]Paramètres!$J:$J,E148)=1,IF([1]Paramètres!$E$3=[1]Paramètres!$A$25,"Franche-Comté","Haute-Saône"),IF(COUNTIF([1]Paramètres!$K:$K,E148)=1,IF([1]Paramètres!$E$3=[1]Paramètres!$A$25,"Franche-Comté","Jura"),IF(COUNTIF([1]Paramètres!$G:$G,E148)=1,IF([1]Paramètres!$E$3=[1]Paramètres!$A$23,"Besançon",IF([1]Paramètres!$E$3=[1]Paramètres!$A$24,"Doubs","Franche-Comté")),"*** INCONNU ***"))))))</f>
        <v>Doubs</v>
      </c>
      <c r="I148" s="31">
        <f>LOOKUP(YEAR(G148)-[1]Paramètres!$E$1,[1]Paramètres!$A$1:$A$20)</f>
        <v>-11</v>
      </c>
      <c r="J148" s="31" t="str">
        <f>LOOKUP(I148,[1]Paramètres!$A$1:$B$20)</f>
        <v>B2</v>
      </c>
      <c r="K148" s="31">
        <f t="shared" si="24"/>
        <v>5</v>
      </c>
      <c r="L148" s="32" t="s">
        <v>448</v>
      </c>
      <c r="M148" s="32" t="s">
        <v>511</v>
      </c>
      <c r="N148" s="32" t="s">
        <v>456</v>
      </c>
      <c r="O148" s="14">
        <v>0</v>
      </c>
      <c r="P148" s="33" t="str">
        <f t="shared" si="18"/>
        <v>15G</v>
      </c>
      <c r="Q148" s="34">
        <f t="shared" si="25"/>
        <v>50000</v>
      </c>
      <c r="R148" s="34">
        <f t="shared" si="25"/>
        <v>30000</v>
      </c>
      <c r="S148" s="34">
        <f t="shared" si="25"/>
        <v>70000</v>
      </c>
      <c r="T148" s="34">
        <f t="shared" si="25"/>
        <v>0</v>
      </c>
      <c r="U148" s="34">
        <f t="shared" si="19"/>
        <v>150000</v>
      </c>
      <c r="V148" s="35" t="str">
        <f t="shared" si="20"/>
        <v>15G</v>
      </c>
      <c r="W148" s="36">
        <f t="shared" si="21"/>
        <v>0</v>
      </c>
      <c r="X148" s="35" t="str">
        <f t="shared" si="22"/>
        <v>15G</v>
      </c>
      <c r="Y148" s="36">
        <f t="shared" si="23"/>
        <v>0</v>
      </c>
      <c r="Z148" s="31" t="str">
        <f ca="1">LOOKUP(I148,[1]Paramètres!$A$1:$A$20,[1]Paramètres!$C$1:$C$21)</f>
        <v>-11</v>
      </c>
      <c r="AA148" s="14" t="s">
        <v>35</v>
      </c>
      <c r="AB148" s="37" t="s">
        <v>704</v>
      </c>
      <c r="AC148" s="38"/>
      <c r="AD148" s="38" t="str">
        <f>IF(ISNA(VLOOKUP(D148,'[1]Liste en forme Garçons'!$C:$C,1,FALSE)),"","*")</f>
        <v>*</v>
      </c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</row>
    <row r="149" spans="1:46" s="39" customFormat="1" x14ac:dyDescent="0.35">
      <c r="A149" s="19"/>
      <c r="B149" s="25" t="s">
        <v>771</v>
      </c>
      <c r="C149" s="25" t="s">
        <v>772</v>
      </c>
      <c r="D149" s="26" t="s">
        <v>773</v>
      </c>
      <c r="E149" s="27" t="s">
        <v>102</v>
      </c>
      <c r="F149" s="28">
        <v>518</v>
      </c>
      <c r="G149" s="29">
        <v>39135</v>
      </c>
      <c r="H149" s="30" t="str">
        <f>IF(E149="","",IF(COUNTIF([1]Paramètres!$H:$H,E149)=1,IF([1]Paramètres!$E$3=[1]Paramètres!$A$23,"Belfort/Montbéliard",IF([1]Paramètres!$E$3=[1]Paramètres!$A$24,"Doubs","Franche-Comté")),IF(COUNTIF([1]Paramètres!$I:$I,E149)=1,IF([1]Paramètres!$E$3=[1]Paramètres!$A$23,"Belfort/Montbéliard",IF([1]Paramètres!$E$3=[1]Paramètres!$A$24,"Belfort","Franche-Comté")),IF(COUNTIF([1]Paramètres!$J:$J,E149)=1,IF([1]Paramètres!$E$3=[1]Paramètres!$A$25,"Franche-Comté","Haute-Saône"),IF(COUNTIF([1]Paramètres!$K:$K,E149)=1,IF([1]Paramètres!$E$3=[1]Paramètres!$A$25,"Franche-Comté","Jura"),IF(COUNTIF([1]Paramètres!$G:$G,E149)=1,IF([1]Paramètres!$E$3=[1]Paramètres!$A$23,"Besançon",IF([1]Paramètres!$E$3=[1]Paramètres!$A$24,"Doubs","Franche-Comté")),"*** INCONNU ***"))))))</f>
        <v>Doubs</v>
      </c>
      <c r="I149" s="31">
        <f>LOOKUP(YEAR(G149)-[1]Paramètres!$E$1,[1]Paramètres!$A$1:$A$20)</f>
        <v>-10</v>
      </c>
      <c r="J149" s="31" t="str">
        <f>LOOKUP(I149,[1]Paramètres!$A$1:$B$20)</f>
        <v>B1</v>
      </c>
      <c r="K149" s="31">
        <f t="shared" si="24"/>
        <v>5</v>
      </c>
      <c r="L149" s="32" t="s">
        <v>774</v>
      </c>
      <c r="M149" s="32" t="s">
        <v>775</v>
      </c>
      <c r="N149" s="32" t="s">
        <v>749</v>
      </c>
      <c r="O149" s="32" t="s">
        <v>447</v>
      </c>
      <c r="P149" s="33" t="str">
        <f t="shared" si="18"/>
        <v>12G10H80I</v>
      </c>
      <c r="Q149" s="34">
        <f t="shared" si="25"/>
        <v>80</v>
      </c>
      <c r="R149" s="34">
        <f t="shared" si="25"/>
        <v>3000</v>
      </c>
      <c r="S149" s="34">
        <f t="shared" si="25"/>
        <v>8000</v>
      </c>
      <c r="T149" s="34">
        <f t="shared" si="25"/>
        <v>110000</v>
      </c>
      <c r="U149" s="34">
        <f t="shared" si="19"/>
        <v>121080</v>
      </c>
      <c r="V149" s="35" t="str">
        <f t="shared" si="20"/>
        <v>12G</v>
      </c>
      <c r="W149" s="36">
        <f t="shared" si="21"/>
        <v>1080</v>
      </c>
      <c r="X149" s="35" t="str">
        <f t="shared" si="22"/>
        <v>12G10H</v>
      </c>
      <c r="Y149" s="36">
        <f t="shared" si="23"/>
        <v>80</v>
      </c>
      <c r="Z149" s="31" t="str">
        <f ca="1">LOOKUP(I149,[1]Paramètres!$A$1:$A$20,[1]Paramètres!$C$1:$C$21)</f>
        <v>-11</v>
      </c>
      <c r="AA149" s="14" t="s">
        <v>35</v>
      </c>
      <c r="AB149" s="37"/>
      <c r="AC149" s="3"/>
      <c r="AD149" s="38" t="str">
        <f>IF(ISNA(VLOOKUP(D149,'[1]Liste en forme Garçons'!$C:$C,1,FALSE)),"","*")</f>
        <v>*</v>
      </c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s="39" customFormat="1" x14ac:dyDescent="0.35">
      <c r="A150" s="19"/>
      <c r="B150" s="25" t="s">
        <v>776</v>
      </c>
      <c r="C150" s="25" t="s">
        <v>777</v>
      </c>
      <c r="D150" s="26" t="s">
        <v>778</v>
      </c>
      <c r="E150" s="27" t="s">
        <v>155</v>
      </c>
      <c r="F150" s="28">
        <v>530</v>
      </c>
      <c r="G150" s="29">
        <v>38812</v>
      </c>
      <c r="H150" s="30" t="str">
        <f>IF(E150="","",IF(COUNTIF([1]Paramètres!$H:$H,E150)=1,IF([1]Paramètres!$E$3=[1]Paramètres!$A$23,"Belfort/Montbéliard",IF([1]Paramètres!$E$3=[1]Paramètres!$A$24,"Doubs","Franche-Comté")),IF(COUNTIF([1]Paramètres!$I:$I,E150)=1,IF([1]Paramètres!$E$3=[1]Paramètres!$A$23,"Belfort/Montbéliard",IF([1]Paramètres!$E$3=[1]Paramètres!$A$24,"Belfort","Franche-Comté")),IF(COUNTIF([1]Paramètres!$J:$J,E150)=1,IF([1]Paramètres!$E$3=[1]Paramètres!$A$25,"Franche-Comté","Haute-Saône"),IF(COUNTIF([1]Paramètres!$K:$K,E150)=1,IF([1]Paramètres!$E$3=[1]Paramètres!$A$25,"Franche-Comté","Jura"),IF(COUNTIF([1]Paramètres!$G:$G,E150)=1,IF([1]Paramètres!$E$3=[1]Paramètres!$A$23,"Besançon",IF([1]Paramètres!$E$3=[1]Paramètres!$A$24,"Doubs","Franche-Comté")),"*** INCONNU ***"))))))</f>
        <v>Doubs</v>
      </c>
      <c r="I150" s="31">
        <f>LOOKUP(YEAR(G150)-[1]Paramètres!$E$1,[1]Paramètres!$A$1:$A$20)</f>
        <v>-11</v>
      </c>
      <c r="J150" s="31" t="str">
        <f>LOOKUP(I150,[1]Paramètres!$A$1:$B$20)</f>
        <v>B2</v>
      </c>
      <c r="K150" s="31">
        <f t="shared" si="24"/>
        <v>5</v>
      </c>
      <c r="L150" s="32" t="s">
        <v>779</v>
      </c>
      <c r="M150" s="32" t="s">
        <v>683</v>
      </c>
      <c r="N150" s="32" t="s">
        <v>768</v>
      </c>
      <c r="O150" s="32" t="s">
        <v>448</v>
      </c>
      <c r="P150" s="33" t="str">
        <f t="shared" si="18"/>
        <v>12G1H</v>
      </c>
      <c r="Q150" s="34">
        <f t="shared" si="25"/>
        <v>100</v>
      </c>
      <c r="R150" s="34">
        <f t="shared" si="25"/>
        <v>10000</v>
      </c>
      <c r="S150" s="34">
        <f t="shared" si="25"/>
        <v>60000</v>
      </c>
      <c r="T150" s="34">
        <f t="shared" si="25"/>
        <v>50000</v>
      </c>
      <c r="U150" s="34">
        <f t="shared" si="19"/>
        <v>120100</v>
      </c>
      <c r="V150" s="35" t="str">
        <f t="shared" si="20"/>
        <v>12G</v>
      </c>
      <c r="W150" s="36">
        <f t="shared" si="21"/>
        <v>100</v>
      </c>
      <c r="X150" s="35" t="str">
        <f t="shared" si="22"/>
        <v>12G1H</v>
      </c>
      <c r="Y150" s="36">
        <f t="shared" si="23"/>
        <v>0</v>
      </c>
      <c r="Z150" s="31" t="str">
        <f ca="1">LOOKUP(I150,[1]Paramètres!$A$1:$A$20,[1]Paramètres!$C$1:$C$21)</f>
        <v>-11</v>
      </c>
      <c r="AA150" s="14" t="s">
        <v>35</v>
      </c>
      <c r="AB150" s="37"/>
      <c r="AC150" s="38"/>
      <c r="AD150" s="38" t="str">
        <f>IF(ISNA(VLOOKUP(D150,'[1]Liste en forme Garçons'!$C:$C,1,FALSE)),"","*")</f>
        <v>*</v>
      </c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</row>
    <row r="151" spans="1:46" s="39" customFormat="1" x14ac:dyDescent="0.35">
      <c r="A151" s="19"/>
      <c r="B151" s="25" t="s">
        <v>542</v>
      </c>
      <c r="C151" s="25" t="s">
        <v>780</v>
      </c>
      <c r="D151" s="26" t="s">
        <v>781</v>
      </c>
      <c r="E151" s="27" t="s">
        <v>97</v>
      </c>
      <c r="F151" s="28">
        <v>511</v>
      </c>
      <c r="G151" s="29">
        <v>39203</v>
      </c>
      <c r="H151" s="30" t="str">
        <f>IF(E151="","",IF(COUNTIF([1]Paramètres!$H:$H,E151)=1,IF([1]Paramètres!$E$3=[1]Paramètres!$A$23,"Belfort/Montbéliard",IF([1]Paramètres!$E$3=[1]Paramètres!$A$24,"Doubs","Franche-Comté")),IF(COUNTIF([1]Paramètres!$I:$I,E151)=1,IF([1]Paramètres!$E$3=[1]Paramètres!$A$23,"Belfort/Montbéliard",IF([1]Paramètres!$E$3=[1]Paramètres!$A$24,"Belfort","Franche-Comté")),IF(COUNTIF([1]Paramètres!$J:$J,E151)=1,IF([1]Paramètres!$E$3=[1]Paramètres!$A$25,"Franche-Comté","Haute-Saône"),IF(COUNTIF([1]Paramètres!$K:$K,E151)=1,IF([1]Paramètres!$E$3=[1]Paramètres!$A$25,"Franche-Comté","Jura"),IF(COUNTIF([1]Paramètres!$G:$G,E151)=1,IF([1]Paramètres!$E$3=[1]Paramètres!$A$23,"Besançon",IF([1]Paramètres!$E$3=[1]Paramètres!$A$24,"Doubs","Franche-Comté")),"*** INCONNU ***"))))))</f>
        <v>Doubs</v>
      </c>
      <c r="I151" s="31">
        <f>LOOKUP(YEAR(G151)-[1]Paramètres!$E$1,[1]Paramètres!$A$1:$A$20)</f>
        <v>-10</v>
      </c>
      <c r="J151" s="31" t="str">
        <f>LOOKUP(I151,[1]Paramètres!$A$1:$B$20)</f>
        <v>B1</v>
      </c>
      <c r="K151" s="31">
        <f t="shared" si="24"/>
        <v>5</v>
      </c>
      <c r="L151" s="32" t="s">
        <v>46</v>
      </c>
      <c r="M151" s="32" t="s">
        <v>760</v>
      </c>
      <c r="N151" s="32" t="s">
        <v>683</v>
      </c>
      <c r="O151" s="32" t="s">
        <v>456</v>
      </c>
      <c r="P151" s="33" t="str">
        <f t="shared" si="18"/>
        <v>8G65H</v>
      </c>
      <c r="Q151" s="34">
        <f t="shared" si="25"/>
        <v>0</v>
      </c>
      <c r="R151" s="34">
        <f t="shared" si="25"/>
        <v>6500</v>
      </c>
      <c r="S151" s="34">
        <f t="shared" si="25"/>
        <v>10000</v>
      </c>
      <c r="T151" s="34">
        <f t="shared" si="25"/>
        <v>70000</v>
      </c>
      <c r="U151" s="34">
        <f t="shared" si="19"/>
        <v>86500</v>
      </c>
      <c r="V151" s="35" t="str">
        <f t="shared" si="20"/>
        <v>8G</v>
      </c>
      <c r="W151" s="36">
        <f t="shared" si="21"/>
        <v>6500</v>
      </c>
      <c r="X151" s="35" t="str">
        <f t="shared" si="22"/>
        <v>8G65H</v>
      </c>
      <c r="Y151" s="36">
        <f t="shared" si="23"/>
        <v>0</v>
      </c>
      <c r="Z151" s="31" t="str">
        <f ca="1">LOOKUP(I151,[1]Paramètres!$A$1:$A$20,[1]Paramètres!$C$1:$C$21)</f>
        <v>-11</v>
      </c>
      <c r="AA151" s="14" t="s">
        <v>35</v>
      </c>
      <c r="AB151" s="37"/>
      <c r="AC151" s="38"/>
      <c r="AD151" s="38" t="str">
        <f>IF(ISNA(VLOOKUP(D151,'[1]Liste en forme Garçons'!$C:$C,1,FALSE)),"","*")</f>
        <v>*</v>
      </c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</row>
    <row r="152" spans="1:46" s="39" customFormat="1" x14ac:dyDescent="0.35">
      <c r="A152" s="19"/>
      <c r="B152" s="25" t="s">
        <v>593</v>
      </c>
      <c r="C152" s="25" t="s">
        <v>782</v>
      </c>
      <c r="D152" s="26" t="s">
        <v>783</v>
      </c>
      <c r="E152" s="44" t="s">
        <v>313</v>
      </c>
      <c r="F152" s="28">
        <v>500</v>
      </c>
      <c r="G152" s="29">
        <v>39152</v>
      </c>
      <c r="H152" s="30" t="str">
        <f>IF(E152="","",IF(COUNTIF([1]Paramètres!$H:$H,E152)=1,IF([1]Paramètres!$E$3=[1]Paramètres!$A$23,"Belfort/Montbéliard",IF([1]Paramètres!$E$3=[1]Paramètres!$A$24,"Doubs","Franche-Comté")),IF(COUNTIF([1]Paramètres!$I:$I,E152)=1,IF([1]Paramètres!$E$3=[1]Paramètres!$A$23,"Belfort/Montbéliard",IF([1]Paramètres!$E$3=[1]Paramètres!$A$24,"Belfort","Franche-Comté")),IF(COUNTIF([1]Paramètres!$J:$J,E152)=1,IF([1]Paramètres!$E$3=[1]Paramètres!$A$25,"Franche-Comté","Haute-Saône"),IF(COUNTIF([1]Paramètres!$K:$K,E152)=1,IF([1]Paramètres!$E$3=[1]Paramètres!$A$25,"Franche-Comté","Jura"),IF(COUNTIF([1]Paramètres!$G:$G,E152)=1,IF([1]Paramètres!$E$3=[1]Paramètres!$A$23,"Besançon",IF([1]Paramètres!$E$3=[1]Paramètres!$A$24,"Doubs","Franche-Comté")),"*** INCONNU ***"))))))</f>
        <v>Doubs</v>
      </c>
      <c r="I152" s="31">
        <f>LOOKUP(YEAR(G152)-[1]Paramètres!$E$1,[1]Paramètres!$A$1:$A$20)</f>
        <v>-10</v>
      </c>
      <c r="J152" s="31" t="str">
        <f>LOOKUP(I152,[1]Paramètres!$A$1:$B$20)</f>
        <v>B1</v>
      </c>
      <c r="K152" s="31">
        <f t="shared" si="24"/>
        <v>5</v>
      </c>
      <c r="L152" s="14" t="s">
        <v>495</v>
      </c>
      <c r="M152" s="32" t="s">
        <v>514</v>
      </c>
      <c r="N152" s="32">
        <v>0</v>
      </c>
      <c r="O152" s="14" t="s">
        <v>775</v>
      </c>
      <c r="P152" s="33" t="str">
        <f t="shared" si="18"/>
        <v>6G30H</v>
      </c>
      <c r="Q152" s="34">
        <f t="shared" si="25"/>
        <v>40000</v>
      </c>
      <c r="R152" s="34">
        <f t="shared" si="25"/>
        <v>20000</v>
      </c>
      <c r="S152" s="34">
        <f t="shared" si="25"/>
        <v>0</v>
      </c>
      <c r="T152" s="34">
        <f t="shared" si="25"/>
        <v>3000</v>
      </c>
      <c r="U152" s="34">
        <f t="shared" si="19"/>
        <v>63000</v>
      </c>
      <c r="V152" s="35" t="str">
        <f t="shared" si="20"/>
        <v>6G</v>
      </c>
      <c r="W152" s="36">
        <f t="shared" si="21"/>
        <v>3000</v>
      </c>
      <c r="X152" s="35" t="str">
        <f t="shared" si="22"/>
        <v>6G30H</v>
      </c>
      <c r="Y152" s="36">
        <f t="shared" si="23"/>
        <v>0</v>
      </c>
      <c r="Z152" s="31" t="str">
        <f ca="1">LOOKUP(I152,[1]Paramètres!$A$1:$A$20,[1]Paramètres!$C$1:$C$21)</f>
        <v>-11</v>
      </c>
      <c r="AA152" s="14" t="s">
        <v>35</v>
      </c>
      <c r="AB152" s="37"/>
      <c r="AC152" s="38"/>
      <c r="AD152" s="38" t="str">
        <f>IF(ISNA(VLOOKUP(D152,'[1]Liste en forme Garçons'!$C:$C,1,FALSE)),"","*")</f>
        <v>*</v>
      </c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</row>
    <row r="153" spans="1:46" s="39" customFormat="1" x14ac:dyDescent="0.35">
      <c r="A153" s="19"/>
      <c r="B153" s="25" t="s">
        <v>784</v>
      </c>
      <c r="C153" s="25" t="s">
        <v>785</v>
      </c>
      <c r="D153" s="26" t="s">
        <v>786</v>
      </c>
      <c r="E153" s="44" t="s">
        <v>155</v>
      </c>
      <c r="F153" s="28">
        <v>511</v>
      </c>
      <c r="G153" s="29">
        <v>38722</v>
      </c>
      <c r="H153" s="30" t="str">
        <f>IF(E153="","",IF(COUNTIF([1]Paramètres!$H:$H,E153)=1,IF([1]Paramètres!$E$3=[1]Paramètres!$A$23,"Belfort/Montbéliard",IF([1]Paramètres!$E$3=[1]Paramètres!$A$24,"Doubs","Franche-Comté")),IF(COUNTIF([1]Paramètres!$I:$I,E153)=1,IF([1]Paramètres!$E$3=[1]Paramètres!$A$23,"Belfort/Montbéliard",IF([1]Paramètres!$E$3=[1]Paramètres!$A$24,"Belfort","Franche-Comté")),IF(COUNTIF([1]Paramètres!$J:$J,E153)=1,IF([1]Paramètres!$E$3=[1]Paramètres!$A$25,"Franche-Comté","Haute-Saône"),IF(COUNTIF([1]Paramètres!$K:$K,E153)=1,IF([1]Paramètres!$E$3=[1]Paramètres!$A$25,"Franche-Comté","Jura"),IF(COUNTIF([1]Paramètres!$G:$G,E153)=1,IF([1]Paramètres!$E$3=[1]Paramètres!$A$23,"Besançon",IF([1]Paramètres!$E$3=[1]Paramètres!$A$24,"Doubs","Franche-Comté")),"*** INCONNU ***"))))))</f>
        <v>Doubs</v>
      </c>
      <c r="I153" s="31">
        <f>LOOKUP(YEAR(G153)-[1]Paramètres!$E$1,[1]Paramètres!$A$1:$A$20)</f>
        <v>-11</v>
      </c>
      <c r="J153" s="31" t="str">
        <f>LOOKUP(I153,[1]Paramètres!$A$1:$B$20)</f>
        <v>B2</v>
      </c>
      <c r="K153" s="31">
        <f t="shared" si="24"/>
        <v>5</v>
      </c>
      <c r="L153" s="14" t="s">
        <v>787</v>
      </c>
      <c r="M153" s="32" t="s">
        <v>788</v>
      </c>
      <c r="N153" s="32" t="s">
        <v>692</v>
      </c>
      <c r="O153" s="32" t="s">
        <v>749</v>
      </c>
      <c r="P153" s="33" t="str">
        <f t="shared" si="18"/>
        <v>1G75H</v>
      </c>
      <c r="Q153" s="34">
        <f t="shared" si="25"/>
        <v>2000</v>
      </c>
      <c r="R153" s="34">
        <f t="shared" si="25"/>
        <v>2500</v>
      </c>
      <c r="S153" s="34">
        <f t="shared" si="25"/>
        <v>5000</v>
      </c>
      <c r="T153" s="34">
        <f t="shared" si="25"/>
        <v>8000</v>
      </c>
      <c r="U153" s="34">
        <f t="shared" si="19"/>
        <v>17500</v>
      </c>
      <c r="V153" s="35" t="str">
        <f t="shared" si="20"/>
        <v>1G</v>
      </c>
      <c r="W153" s="36">
        <f t="shared" si="21"/>
        <v>7500</v>
      </c>
      <c r="X153" s="35" t="str">
        <f t="shared" si="22"/>
        <v>1G75H</v>
      </c>
      <c r="Y153" s="36">
        <f t="shared" si="23"/>
        <v>0</v>
      </c>
      <c r="Z153" s="31" t="str">
        <f ca="1">LOOKUP(I153,[1]Paramètres!$A$1:$A$20,[1]Paramètres!$C$1:$C$21)</f>
        <v>-11</v>
      </c>
      <c r="AA153" s="14" t="s">
        <v>35</v>
      </c>
      <c r="AB153" s="37" t="s">
        <v>789</v>
      </c>
      <c r="AC153" s="38"/>
      <c r="AD153" s="38" t="str">
        <f>IF(ISNA(VLOOKUP(D153,'[1]Liste en forme Garçons'!$C:$C,1,FALSE)),"","*")</f>
        <v>*</v>
      </c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</row>
    <row r="154" spans="1:46" s="39" customFormat="1" x14ac:dyDescent="0.35">
      <c r="A154" s="19"/>
      <c r="B154" s="25" t="s">
        <v>593</v>
      </c>
      <c r="C154" s="25" t="s">
        <v>790</v>
      </c>
      <c r="D154" s="26" t="s">
        <v>791</v>
      </c>
      <c r="E154" s="27" t="s">
        <v>51</v>
      </c>
      <c r="F154" s="28">
        <v>500</v>
      </c>
      <c r="G154" s="29">
        <v>39042</v>
      </c>
      <c r="H154" s="30" t="str">
        <f>IF(E154="","",IF(COUNTIF([1]Paramètres!$H:$H,E154)=1,IF([1]Paramètres!$E$3=[1]Paramètres!$A$23,"Belfort/Montbéliard",IF([1]Paramètres!$E$3=[1]Paramètres!$A$24,"Doubs","Franche-Comté")),IF(COUNTIF([1]Paramètres!$I:$I,E154)=1,IF([1]Paramètres!$E$3=[1]Paramètres!$A$23,"Belfort/Montbéliard",IF([1]Paramètres!$E$3=[1]Paramètres!$A$24,"Belfort","Franche-Comté")),IF(COUNTIF([1]Paramètres!$J:$J,E154)=1,IF([1]Paramètres!$E$3=[1]Paramètres!$A$25,"Franche-Comté","Haute-Saône"),IF(COUNTIF([1]Paramètres!$K:$K,E154)=1,IF([1]Paramètres!$E$3=[1]Paramètres!$A$25,"Franche-Comté","Jura"),IF(COUNTIF([1]Paramètres!$G:$G,E154)=1,IF([1]Paramètres!$E$3=[1]Paramètres!$A$23,"Besançon",IF([1]Paramètres!$E$3=[1]Paramètres!$A$24,"Doubs","Franche-Comté")),"*** INCONNU ***"))))))</f>
        <v>Doubs</v>
      </c>
      <c r="I154" s="31">
        <f>LOOKUP(YEAR(G154)-[1]Paramètres!$E$1,[1]Paramètres!$A$1:$A$20)</f>
        <v>-11</v>
      </c>
      <c r="J154" s="31" t="str">
        <f>LOOKUP(I154,[1]Paramètres!$A$1:$B$20)</f>
        <v>B2</v>
      </c>
      <c r="K154" s="31">
        <f t="shared" si="24"/>
        <v>5</v>
      </c>
      <c r="L154" s="32" t="s">
        <v>792</v>
      </c>
      <c r="M154" s="32" t="s">
        <v>775</v>
      </c>
      <c r="N154" s="32" t="s">
        <v>775</v>
      </c>
      <c r="O154" s="32" t="s">
        <v>691</v>
      </c>
      <c r="P154" s="33" t="str">
        <f t="shared" si="18"/>
        <v>1G75H</v>
      </c>
      <c r="Q154" s="34">
        <f t="shared" si="25"/>
        <v>4000</v>
      </c>
      <c r="R154" s="34">
        <f t="shared" si="25"/>
        <v>3000</v>
      </c>
      <c r="S154" s="34">
        <f t="shared" si="25"/>
        <v>3000</v>
      </c>
      <c r="T154" s="34">
        <f t="shared" si="25"/>
        <v>7500</v>
      </c>
      <c r="U154" s="34">
        <f t="shared" si="19"/>
        <v>17500</v>
      </c>
      <c r="V154" s="35" t="str">
        <f t="shared" si="20"/>
        <v>1G</v>
      </c>
      <c r="W154" s="36">
        <f t="shared" si="21"/>
        <v>7500</v>
      </c>
      <c r="X154" s="35" t="str">
        <f t="shared" si="22"/>
        <v>1G75H</v>
      </c>
      <c r="Y154" s="36">
        <f t="shared" si="23"/>
        <v>0</v>
      </c>
      <c r="Z154" s="31" t="str">
        <f ca="1">LOOKUP(I154,[1]Paramètres!$A$1:$A$20,[1]Paramètres!$C$1:$C$21)</f>
        <v>-11</v>
      </c>
      <c r="AA154" s="14" t="s">
        <v>35</v>
      </c>
      <c r="AB154" s="37" t="s">
        <v>789</v>
      </c>
      <c r="AD154" s="38" t="str">
        <f>IF(ISNA(VLOOKUP(D154,'[1]Liste en forme Garçons'!$C:$C,1,FALSE)),"","*")</f>
        <v>*</v>
      </c>
    </row>
    <row r="155" spans="1:46" s="39" customFormat="1" x14ac:dyDescent="0.35">
      <c r="A155" s="19"/>
      <c r="B155" s="25" t="s">
        <v>793</v>
      </c>
      <c r="C155" s="25" t="s">
        <v>794</v>
      </c>
      <c r="D155" s="26" t="s">
        <v>795</v>
      </c>
      <c r="E155" s="27" t="s">
        <v>93</v>
      </c>
      <c r="F155" s="28">
        <v>500</v>
      </c>
      <c r="G155" s="29">
        <v>38968</v>
      </c>
      <c r="H155" s="30" t="str">
        <f>IF(E155="","",IF(COUNTIF([1]Paramètres!$H:$H,E155)=1,IF([1]Paramètres!$E$3=[1]Paramètres!$A$23,"Belfort/Montbéliard",IF([1]Paramètres!$E$3=[1]Paramètres!$A$24,"Doubs","Franche-Comté")),IF(COUNTIF([1]Paramètres!$I:$I,E155)=1,IF([1]Paramètres!$E$3=[1]Paramètres!$A$23,"Belfort/Montbéliard",IF([1]Paramètres!$E$3=[1]Paramètres!$A$24,"Belfort","Franche-Comté")),IF(COUNTIF([1]Paramètres!$J:$J,E155)=1,IF([1]Paramètres!$E$3=[1]Paramètres!$A$25,"Franche-Comté","Haute-Saône"),IF(COUNTIF([1]Paramètres!$K:$K,E155)=1,IF([1]Paramètres!$E$3=[1]Paramètres!$A$25,"Franche-Comté","Jura"),IF(COUNTIF([1]Paramètres!$G:$G,E155)=1,IF([1]Paramètres!$E$3=[1]Paramètres!$A$23,"Besançon",IF([1]Paramètres!$E$3=[1]Paramètres!$A$24,"Doubs","Franche-Comté")),"*** INCONNU ***"))))))</f>
        <v>Doubs</v>
      </c>
      <c r="I155" s="31">
        <f>LOOKUP(YEAR(G155)-[1]Paramètres!$E$1,[1]Paramètres!$A$1:$A$20)</f>
        <v>-11</v>
      </c>
      <c r="J155" s="31" t="str">
        <f>LOOKUP(I155,[1]Paramètres!$A$1:$B$20)</f>
        <v>B2</v>
      </c>
      <c r="K155" s="31">
        <f t="shared" si="24"/>
        <v>5</v>
      </c>
      <c r="L155" s="32" t="s">
        <v>692</v>
      </c>
      <c r="M155" s="32" t="s">
        <v>796</v>
      </c>
      <c r="N155" s="32" t="s">
        <v>792</v>
      </c>
      <c r="O155" s="32" t="s">
        <v>692</v>
      </c>
      <c r="P155" s="33" t="str">
        <f t="shared" si="18"/>
        <v>1G75H</v>
      </c>
      <c r="Q155" s="34">
        <f t="shared" si="25"/>
        <v>5000</v>
      </c>
      <c r="R155" s="34">
        <f t="shared" si="25"/>
        <v>3500</v>
      </c>
      <c r="S155" s="34">
        <f t="shared" si="25"/>
        <v>4000</v>
      </c>
      <c r="T155" s="34">
        <f t="shared" si="25"/>
        <v>5000</v>
      </c>
      <c r="U155" s="34">
        <f t="shared" si="19"/>
        <v>17500</v>
      </c>
      <c r="V155" s="35" t="str">
        <f t="shared" si="20"/>
        <v>1G</v>
      </c>
      <c r="W155" s="36">
        <f t="shared" si="21"/>
        <v>7500</v>
      </c>
      <c r="X155" s="35" t="str">
        <f t="shared" si="22"/>
        <v>1G75H</v>
      </c>
      <c r="Y155" s="36">
        <f t="shared" si="23"/>
        <v>0</v>
      </c>
      <c r="Z155" s="31" t="str">
        <f ca="1">LOOKUP(I155,[1]Paramètres!$A$1:$A$20,[1]Paramètres!$C$1:$C$21)</f>
        <v>-11</v>
      </c>
      <c r="AA155" s="14" t="s">
        <v>35</v>
      </c>
      <c r="AB155" s="37"/>
      <c r="AC155" s="38"/>
      <c r="AD155" s="38" t="str">
        <f>IF(ISNA(VLOOKUP(D155,'[1]Liste en forme Garçons'!$C:$C,1,FALSE)),"","*")</f>
        <v>*</v>
      </c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</row>
    <row r="156" spans="1:46" s="39" customFormat="1" x14ac:dyDescent="0.35">
      <c r="A156" s="19"/>
      <c r="B156" s="25" t="s">
        <v>797</v>
      </c>
      <c r="C156" s="25" t="s">
        <v>798</v>
      </c>
      <c r="D156" s="26" t="s">
        <v>799</v>
      </c>
      <c r="E156" s="44" t="s">
        <v>102</v>
      </c>
      <c r="F156" s="28">
        <v>507</v>
      </c>
      <c r="G156" s="29">
        <v>38977</v>
      </c>
      <c r="H156" s="30" t="str">
        <f>IF(E156="","",IF(COUNTIF([1]Paramètres!$H:$H,E156)=1,IF([1]Paramètres!$E$3=[1]Paramètres!$A$23,"Belfort/Montbéliard",IF([1]Paramètres!$E$3=[1]Paramètres!$A$24,"Doubs","Franche-Comté")),IF(COUNTIF([1]Paramètres!$I:$I,E156)=1,IF([1]Paramètres!$E$3=[1]Paramètres!$A$23,"Belfort/Montbéliard",IF([1]Paramètres!$E$3=[1]Paramètres!$A$24,"Belfort","Franche-Comté")),IF(COUNTIF([1]Paramètres!$J:$J,E156)=1,IF([1]Paramètres!$E$3=[1]Paramètres!$A$25,"Franche-Comté","Haute-Saône"),IF(COUNTIF([1]Paramètres!$K:$K,E156)=1,IF([1]Paramètres!$E$3=[1]Paramètres!$A$25,"Franche-Comté","Jura"),IF(COUNTIF([1]Paramètres!$G:$G,E156)=1,IF([1]Paramètres!$E$3=[1]Paramètres!$A$23,"Besançon",IF([1]Paramètres!$E$3=[1]Paramètres!$A$24,"Doubs","Franche-Comté")),"*** INCONNU ***"))))))</f>
        <v>Doubs</v>
      </c>
      <c r="I156" s="31">
        <f>LOOKUP(YEAR(G156)-[1]Paramètres!$E$1,[1]Paramètres!$A$1:$A$20)</f>
        <v>-11</v>
      </c>
      <c r="J156" s="31" t="str">
        <f>LOOKUP(I156,[1]Paramètres!$A$1:$B$20)</f>
        <v>B2</v>
      </c>
      <c r="K156" s="31">
        <f t="shared" si="24"/>
        <v>5</v>
      </c>
      <c r="L156" s="14" t="s">
        <v>796</v>
      </c>
      <c r="M156" s="32">
        <v>0</v>
      </c>
      <c r="N156" s="32" t="s">
        <v>792</v>
      </c>
      <c r="O156" s="14" t="s">
        <v>760</v>
      </c>
      <c r="P156" s="33" t="str">
        <f t="shared" si="18"/>
        <v>1G40H</v>
      </c>
      <c r="Q156" s="34">
        <f t="shared" si="25"/>
        <v>3500</v>
      </c>
      <c r="R156" s="34">
        <f t="shared" si="25"/>
        <v>0</v>
      </c>
      <c r="S156" s="34">
        <f t="shared" si="25"/>
        <v>4000</v>
      </c>
      <c r="T156" s="34">
        <f t="shared" si="25"/>
        <v>6500</v>
      </c>
      <c r="U156" s="34">
        <f t="shared" si="19"/>
        <v>14000</v>
      </c>
      <c r="V156" s="35" t="str">
        <f t="shared" si="20"/>
        <v>1G</v>
      </c>
      <c r="W156" s="36">
        <f t="shared" si="21"/>
        <v>4000</v>
      </c>
      <c r="X156" s="35" t="str">
        <f t="shared" si="22"/>
        <v>1G40H</v>
      </c>
      <c r="Y156" s="36">
        <f t="shared" si="23"/>
        <v>0</v>
      </c>
      <c r="Z156" s="31" t="str">
        <f ca="1">LOOKUP(I156,[1]Paramètres!$A$1:$A$20,[1]Paramètres!$C$1:$C$21)</f>
        <v>-11</v>
      </c>
      <c r="AA156" s="14" t="s">
        <v>35</v>
      </c>
      <c r="AB156" s="37"/>
      <c r="AC156" s="38"/>
      <c r="AD156" s="38" t="str">
        <f>IF(ISNA(VLOOKUP(D156,'[1]Liste en forme Garçons'!$C:$C,1,FALSE)),"","*")</f>
        <v>*</v>
      </c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</row>
    <row r="157" spans="1:46" s="39" customFormat="1" x14ac:dyDescent="0.35">
      <c r="A157" s="19"/>
      <c r="B157" s="25" t="s">
        <v>800</v>
      </c>
      <c r="C157" s="25" t="s">
        <v>801</v>
      </c>
      <c r="D157" s="26" t="s">
        <v>802</v>
      </c>
      <c r="E157" s="27" t="s">
        <v>155</v>
      </c>
      <c r="F157" s="28">
        <v>502</v>
      </c>
      <c r="G157" s="29">
        <v>38879</v>
      </c>
      <c r="H157" s="30" t="str">
        <f>IF(E157="","",IF(COUNTIF([1]Paramètres!$H:$H,E157)=1,IF([1]Paramètres!$E$3=[1]Paramètres!$A$23,"Belfort/Montbéliard",IF([1]Paramètres!$E$3=[1]Paramètres!$A$24,"Doubs","Franche-Comté")),IF(COUNTIF([1]Paramètres!$I:$I,E157)=1,IF([1]Paramètres!$E$3=[1]Paramètres!$A$23,"Belfort/Montbéliard",IF([1]Paramètres!$E$3=[1]Paramètres!$A$24,"Belfort","Franche-Comté")),IF(COUNTIF([1]Paramètres!$J:$J,E157)=1,IF([1]Paramètres!$E$3=[1]Paramètres!$A$25,"Franche-Comté","Haute-Saône"),IF(COUNTIF([1]Paramètres!$K:$K,E157)=1,IF([1]Paramètres!$E$3=[1]Paramètres!$A$25,"Franche-Comté","Jura"),IF(COUNTIF([1]Paramètres!$G:$G,E157)=1,IF([1]Paramètres!$E$3=[1]Paramètres!$A$23,"Besançon",IF([1]Paramètres!$E$3=[1]Paramètres!$A$24,"Doubs","Franche-Comté")),"*** INCONNU ***"))))))</f>
        <v>Doubs</v>
      </c>
      <c r="I157" s="31">
        <f>LOOKUP(YEAR(G157)-[1]Paramètres!$E$1,[1]Paramètres!$A$1:$A$20)</f>
        <v>-11</v>
      </c>
      <c r="J157" s="31" t="str">
        <f>LOOKUP(I157,[1]Paramètres!$A$1:$B$20)</f>
        <v>B2</v>
      </c>
      <c r="K157" s="31">
        <f t="shared" si="24"/>
        <v>5</v>
      </c>
      <c r="L157" s="32" t="s">
        <v>775</v>
      </c>
      <c r="M157" s="32" t="s">
        <v>787</v>
      </c>
      <c r="N157" s="14" t="s">
        <v>803</v>
      </c>
      <c r="O157" s="14" t="s">
        <v>792</v>
      </c>
      <c r="P157" s="33" t="str">
        <f t="shared" si="18"/>
        <v>95H</v>
      </c>
      <c r="Q157" s="34">
        <f t="shared" si="25"/>
        <v>3000</v>
      </c>
      <c r="R157" s="34">
        <f t="shared" si="25"/>
        <v>2000</v>
      </c>
      <c r="S157" s="34">
        <f t="shared" si="25"/>
        <v>500</v>
      </c>
      <c r="T157" s="34">
        <f t="shared" si="25"/>
        <v>4000</v>
      </c>
      <c r="U157" s="34">
        <f t="shared" si="19"/>
        <v>9500</v>
      </c>
      <c r="V157" s="35" t="str">
        <f t="shared" si="20"/>
        <v>95H</v>
      </c>
      <c r="W157" s="36">
        <f t="shared" si="21"/>
        <v>0</v>
      </c>
      <c r="X157" s="35" t="str">
        <f t="shared" si="22"/>
        <v>95H</v>
      </c>
      <c r="Y157" s="36">
        <f t="shared" si="23"/>
        <v>0</v>
      </c>
      <c r="Z157" s="31" t="str">
        <f ca="1">LOOKUP(I157,[1]Paramètres!$A$1:$A$20,[1]Paramètres!$C$1:$C$21)</f>
        <v>-11</v>
      </c>
      <c r="AA157" s="14" t="s">
        <v>35</v>
      </c>
      <c r="AB157" s="37"/>
      <c r="AD157" s="38" t="str">
        <f>IF(ISNA(VLOOKUP(D157,'[1]Liste en forme Garçons'!$C:$C,1,FALSE)),"","*")</f>
        <v>*</v>
      </c>
    </row>
    <row r="158" spans="1:46" s="39" customFormat="1" x14ac:dyDescent="0.35">
      <c r="A158" s="19"/>
      <c r="B158" s="25" t="s">
        <v>804</v>
      </c>
      <c r="C158" s="25" t="s">
        <v>290</v>
      </c>
      <c r="D158" s="26" t="s">
        <v>805</v>
      </c>
      <c r="E158" s="27" t="s">
        <v>479</v>
      </c>
      <c r="F158" s="28">
        <v>500</v>
      </c>
      <c r="G158" s="29">
        <v>38766</v>
      </c>
      <c r="H158" s="30" t="str">
        <f>IF(E158="","",IF(COUNTIF([1]Paramètres!$H:$H,E158)=1,IF([1]Paramètres!$E$3=[1]Paramètres!$A$23,"Belfort/Montbéliard",IF([1]Paramètres!$E$3=[1]Paramètres!$A$24,"Doubs","Franche-Comté")),IF(COUNTIF([1]Paramètres!$I:$I,E158)=1,IF([1]Paramètres!$E$3=[1]Paramètres!$A$23,"Belfort/Montbéliard",IF([1]Paramètres!$E$3=[1]Paramètres!$A$24,"Belfort","Franche-Comté")),IF(COUNTIF([1]Paramètres!$J:$J,E158)=1,IF([1]Paramètres!$E$3=[1]Paramètres!$A$25,"Franche-Comté","Haute-Saône"),IF(COUNTIF([1]Paramètres!$K:$K,E158)=1,IF([1]Paramètres!$E$3=[1]Paramètres!$A$25,"Franche-Comté","Jura"),IF(COUNTIF([1]Paramètres!$G:$G,E158)=1,IF([1]Paramètres!$E$3=[1]Paramètres!$A$23,"Besançon",IF([1]Paramètres!$E$3=[1]Paramètres!$A$24,"Doubs","Franche-Comté")),"*** INCONNU ***"))))))</f>
        <v>Doubs</v>
      </c>
      <c r="I158" s="31">
        <f>LOOKUP(YEAR(G158)-[1]Paramètres!$E$1,[1]Paramètres!$A$1:$A$20)</f>
        <v>-11</v>
      </c>
      <c r="J158" s="31" t="str">
        <f>LOOKUP(I158,[1]Paramètres!$A$1:$B$20)</f>
        <v>B2</v>
      </c>
      <c r="K158" s="31">
        <f t="shared" si="24"/>
        <v>5</v>
      </c>
      <c r="L158" s="32" t="s">
        <v>806</v>
      </c>
      <c r="M158" s="32" t="s">
        <v>807</v>
      </c>
      <c r="N158" s="14" t="s">
        <v>788</v>
      </c>
      <c r="O158" s="14" t="s">
        <v>788</v>
      </c>
      <c r="P158" s="33" t="str">
        <f t="shared" si="18"/>
        <v>75H</v>
      </c>
      <c r="Q158" s="34">
        <f t="shared" si="25"/>
        <v>1500</v>
      </c>
      <c r="R158" s="34">
        <f t="shared" si="25"/>
        <v>1000</v>
      </c>
      <c r="S158" s="34">
        <f t="shared" si="25"/>
        <v>2500</v>
      </c>
      <c r="T158" s="34">
        <f t="shared" si="25"/>
        <v>2500</v>
      </c>
      <c r="U158" s="34">
        <f t="shared" si="19"/>
        <v>7500</v>
      </c>
      <c r="V158" s="35" t="str">
        <f t="shared" si="20"/>
        <v>75H</v>
      </c>
      <c r="W158" s="36">
        <f t="shared" si="21"/>
        <v>0</v>
      </c>
      <c r="X158" s="35" t="str">
        <f t="shared" si="22"/>
        <v>75H</v>
      </c>
      <c r="Y158" s="36">
        <f t="shared" si="23"/>
        <v>0</v>
      </c>
      <c r="Z158" s="31" t="str">
        <f ca="1">LOOKUP(I158,[1]Paramètres!$A$1:$A$20,[1]Paramètres!$C$1:$C$21)</f>
        <v>-11</v>
      </c>
      <c r="AA158" s="14" t="s">
        <v>35</v>
      </c>
      <c r="AB158" s="37"/>
      <c r="AC158" s="38"/>
      <c r="AD158" s="38" t="str">
        <f>IF(ISNA(VLOOKUP(D158,'[1]Liste en forme Garçons'!$C:$C,1,FALSE)),"","*")</f>
        <v>*</v>
      </c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</row>
    <row r="159" spans="1:46" s="39" customFormat="1" x14ac:dyDescent="0.35">
      <c r="A159" s="19"/>
      <c r="B159" s="25" t="s">
        <v>808</v>
      </c>
      <c r="C159" s="25" t="s">
        <v>809</v>
      </c>
      <c r="D159" s="26" t="s">
        <v>810</v>
      </c>
      <c r="E159" s="27" t="s">
        <v>108</v>
      </c>
      <c r="F159" s="28">
        <v>521</v>
      </c>
      <c r="G159" s="29">
        <v>39324</v>
      </c>
      <c r="H159" s="30" t="str">
        <f>IF(E159="","",IF(COUNTIF([1]Paramètres!$H:$H,E159)=1,IF([1]Paramètres!$E$3=[1]Paramètres!$A$23,"Belfort/Montbéliard",IF([1]Paramètres!$E$3=[1]Paramètres!$A$24,"Doubs","Franche-Comté")),IF(COUNTIF([1]Paramètres!$I:$I,E159)=1,IF([1]Paramètres!$E$3=[1]Paramètres!$A$23,"Belfort/Montbéliard",IF([1]Paramètres!$E$3=[1]Paramètres!$A$24,"Belfort","Franche-Comté")),IF(COUNTIF([1]Paramètres!$J:$J,E159)=1,IF([1]Paramètres!$E$3=[1]Paramètres!$A$25,"Franche-Comté","Haute-Saône"),IF(COUNTIF([1]Paramètres!$K:$K,E159)=1,IF([1]Paramètres!$E$3=[1]Paramètres!$A$25,"Franche-Comté","Jura"),IF(COUNTIF([1]Paramètres!$G:$G,E159)=1,IF([1]Paramètres!$E$3=[1]Paramètres!$A$23,"Besançon",IF([1]Paramètres!$E$3=[1]Paramètres!$A$24,"Doubs","Franche-Comté")),"*** INCONNU ***"))))))</f>
        <v>Doubs</v>
      </c>
      <c r="I159" s="31">
        <f>LOOKUP(YEAR(G159)-[1]Paramètres!$E$1,[1]Paramètres!$A$1:$A$20)</f>
        <v>-10</v>
      </c>
      <c r="J159" s="31" t="str">
        <f>LOOKUP(I159,[1]Paramètres!$A$1:$B$20)</f>
        <v>B1</v>
      </c>
      <c r="K159" s="31">
        <f t="shared" si="24"/>
        <v>5</v>
      </c>
      <c r="L159" s="32">
        <v>0</v>
      </c>
      <c r="M159" s="32" t="s">
        <v>796</v>
      </c>
      <c r="N159" s="32" t="s">
        <v>796</v>
      </c>
      <c r="O159" s="32">
        <v>0</v>
      </c>
      <c r="P159" s="33" t="str">
        <f t="shared" si="18"/>
        <v>70H</v>
      </c>
      <c r="Q159" s="34">
        <f t="shared" si="25"/>
        <v>0</v>
      </c>
      <c r="R159" s="34">
        <f t="shared" si="25"/>
        <v>3500</v>
      </c>
      <c r="S159" s="34">
        <f t="shared" si="25"/>
        <v>3500</v>
      </c>
      <c r="T159" s="34">
        <f t="shared" si="25"/>
        <v>0</v>
      </c>
      <c r="U159" s="34">
        <f t="shared" si="19"/>
        <v>7000</v>
      </c>
      <c r="V159" s="35" t="str">
        <f t="shared" si="20"/>
        <v>70H</v>
      </c>
      <c r="W159" s="36">
        <f t="shared" si="21"/>
        <v>0</v>
      </c>
      <c r="X159" s="35" t="str">
        <f t="shared" si="22"/>
        <v>70H</v>
      </c>
      <c r="Y159" s="36">
        <f t="shared" si="23"/>
        <v>0</v>
      </c>
      <c r="Z159" s="31" t="str">
        <f ca="1">LOOKUP(I159,[1]Paramètres!$A$1:$A$20,[1]Paramètres!$C$1:$C$21)</f>
        <v>-11</v>
      </c>
      <c r="AA159" s="14" t="s">
        <v>35</v>
      </c>
      <c r="AB159" s="37" t="s">
        <v>811</v>
      </c>
      <c r="AC159" s="38"/>
      <c r="AD159" s="38" t="str">
        <f>IF(ISNA(VLOOKUP(D159,'[1]Liste en forme Garçons'!$C:$C,1,FALSE)),"","*")</f>
        <v>*</v>
      </c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</row>
    <row r="160" spans="1:46" s="39" customFormat="1" x14ac:dyDescent="0.35">
      <c r="A160" s="19"/>
      <c r="B160" s="25" t="s">
        <v>812</v>
      </c>
      <c r="C160" s="25" t="s">
        <v>813</v>
      </c>
      <c r="D160" s="26" t="s">
        <v>814</v>
      </c>
      <c r="E160" s="27" t="s">
        <v>340</v>
      </c>
      <c r="F160" s="28">
        <v>546</v>
      </c>
      <c r="G160" s="29">
        <v>38867</v>
      </c>
      <c r="H160" s="30" t="str">
        <f>IF(E160="","",IF(COUNTIF([1]Paramètres!$H:$H,E160)=1,IF([1]Paramètres!$E$3=[1]Paramètres!$A$23,"Belfort/Montbéliard",IF([1]Paramètres!$E$3=[1]Paramètres!$A$24,"Doubs","Franche-Comté")),IF(COUNTIF([1]Paramètres!$I:$I,E160)=1,IF([1]Paramètres!$E$3=[1]Paramètres!$A$23,"Belfort/Montbéliard",IF([1]Paramètres!$E$3=[1]Paramètres!$A$24,"Belfort","Franche-Comté")),IF(COUNTIF([1]Paramètres!$J:$J,E160)=1,IF([1]Paramètres!$E$3=[1]Paramètres!$A$25,"Franche-Comté","Haute-Saône"),IF(COUNTIF([1]Paramètres!$K:$K,E160)=1,IF([1]Paramètres!$E$3=[1]Paramètres!$A$25,"Franche-Comté","Jura"),IF(COUNTIF([1]Paramètres!$G:$G,E160)=1,IF([1]Paramètres!$E$3=[1]Paramètres!$A$23,"Besançon",IF([1]Paramètres!$E$3=[1]Paramètres!$A$24,"Doubs","Franche-Comté")),"*** INCONNU ***"))))))</f>
        <v>Doubs</v>
      </c>
      <c r="I160" s="31">
        <f>LOOKUP(YEAR(G160)-[1]Paramètres!$E$1,[1]Paramètres!$A$1:$A$20)</f>
        <v>-11</v>
      </c>
      <c r="J160" s="31" t="str">
        <f>LOOKUP(I160,[1]Paramètres!$A$1:$B$20)</f>
        <v>B2</v>
      </c>
      <c r="K160" s="31">
        <f t="shared" si="24"/>
        <v>5</v>
      </c>
      <c r="L160" s="32" t="s">
        <v>46</v>
      </c>
      <c r="M160" s="32" t="s">
        <v>760</v>
      </c>
      <c r="N160" s="14">
        <v>0</v>
      </c>
      <c r="O160" s="14">
        <v>0</v>
      </c>
      <c r="P160" s="33" t="str">
        <f t="shared" si="18"/>
        <v>65H</v>
      </c>
      <c r="Q160" s="34">
        <f t="shared" si="25"/>
        <v>0</v>
      </c>
      <c r="R160" s="34">
        <f t="shared" si="25"/>
        <v>6500</v>
      </c>
      <c r="S160" s="34">
        <f t="shared" si="25"/>
        <v>0</v>
      </c>
      <c r="T160" s="34">
        <f t="shared" si="25"/>
        <v>0</v>
      </c>
      <c r="U160" s="34">
        <f t="shared" si="19"/>
        <v>6500</v>
      </c>
      <c r="V160" s="35" t="str">
        <f t="shared" si="20"/>
        <v>65H</v>
      </c>
      <c r="W160" s="36">
        <f t="shared" si="21"/>
        <v>0</v>
      </c>
      <c r="X160" s="35" t="str">
        <f t="shared" si="22"/>
        <v>65H</v>
      </c>
      <c r="Y160" s="36">
        <f t="shared" si="23"/>
        <v>0</v>
      </c>
      <c r="Z160" s="31" t="str">
        <f ca="1">LOOKUP(I160,[1]Paramètres!$A$1:$A$20,[1]Paramètres!$C$1:$C$21)</f>
        <v>-11</v>
      </c>
      <c r="AA160" s="14" t="s">
        <v>35</v>
      </c>
      <c r="AB160" s="37" t="s">
        <v>811</v>
      </c>
      <c r="AC160" s="38"/>
      <c r="AD160" s="38" t="str">
        <f>IF(ISNA(VLOOKUP(D160,'[1]Liste en forme Garçons'!$C:$C,1,FALSE)),"","*")</f>
        <v>*</v>
      </c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</row>
    <row r="161" spans="1:46" s="39" customFormat="1" x14ac:dyDescent="0.35">
      <c r="A161" s="19"/>
      <c r="B161" s="25" t="s">
        <v>815</v>
      </c>
      <c r="C161" s="25" t="s">
        <v>816</v>
      </c>
      <c r="D161" s="26" t="s">
        <v>817</v>
      </c>
      <c r="E161" s="27" t="s">
        <v>51</v>
      </c>
      <c r="F161" s="28">
        <v>500</v>
      </c>
      <c r="G161" s="29">
        <v>39430</v>
      </c>
      <c r="H161" s="30" t="str">
        <f>IF(E161="","",IF(COUNTIF([1]Paramètres!$H:$H,E161)=1,IF([1]Paramètres!$E$3=[1]Paramètres!$A$23,"Belfort/Montbéliard",IF([1]Paramètres!$E$3=[1]Paramètres!$A$24,"Doubs","Franche-Comté")),IF(COUNTIF([1]Paramètres!$I:$I,E161)=1,IF([1]Paramètres!$E$3=[1]Paramètres!$A$23,"Belfort/Montbéliard",IF([1]Paramètres!$E$3=[1]Paramètres!$A$24,"Belfort","Franche-Comté")),IF(COUNTIF([1]Paramètres!$J:$J,E161)=1,IF([1]Paramètres!$E$3=[1]Paramètres!$A$25,"Franche-Comté","Haute-Saône"),IF(COUNTIF([1]Paramètres!$K:$K,E161)=1,IF([1]Paramètres!$E$3=[1]Paramètres!$A$25,"Franche-Comté","Jura"),IF(COUNTIF([1]Paramètres!$G:$G,E161)=1,IF([1]Paramètres!$E$3=[1]Paramètres!$A$23,"Besançon",IF([1]Paramètres!$E$3=[1]Paramètres!$A$24,"Doubs","Franche-Comté")),"*** INCONNU ***"))))))</f>
        <v>Doubs</v>
      </c>
      <c r="I161" s="31">
        <f>LOOKUP(YEAR(G161)-[1]Paramètres!$E$1,[1]Paramètres!$A$1:$A$20)</f>
        <v>-10</v>
      </c>
      <c r="J161" s="31" t="str">
        <f>LOOKUP(I161,[1]Paramètres!$A$1:$B$20)</f>
        <v>B1</v>
      </c>
      <c r="K161" s="31">
        <f t="shared" si="24"/>
        <v>5</v>
      </c>
      <c r="L161" s="32" t="s">
        <v>760</v>
      </c>
      <c r="M161" s="32">
        <v>0</v>
      </c>
      <c r="N161" s="14">
        <v>0</v>
      </c>
      <c r="O161" s="14">
        <v>0</v>
      </c>
      <c r="P161" s="33" t="str">
        <f t="shared" si="18"/>
        <v>65H</v>
      </c>
      <c r="Q161" s="34">
        <f t="shared" si="25"/>
        <v>6500</v>
      </c>
      <c r="R161" s="34">
        <f t="shared" si="25"/>
        <v>0</v>
      </c>
      <c r="S161" s="34">
        <f t="shared" si="25"/>
        <v>0</v>
      </c>
      <c r="T161" s="34">
        <f t="shared" si="25"/>
        <v>0</v>
      </c>
      <c r="U161" s="34">
        <f t="shared" si="19"/>
        <v>6500</v>
      </c>
      <c r="V161" s="35" t="str">
        <f t="shared" si="20"/>
        <v>65H</v>
      </c>
      <c r="W161" s="36">
        <f t="shared" si="21"/>
        <v>0</v>
      </c>
      <c r="X161" s="35" t="str">
        <f t="shared" si="22"/>
        <v>65H</v>
      </c>
      <c r="Y161" s="36">
        <f t="shared" si="23"/>
        <v>0</v>
      </c>
      <c r="Z161" s="31" t="str">
        <f ca="1">LOOKUP(I161,[1]Paramètres!$A$1:$A$20,[1]Paramètres!$C$1:$C$21)</f>
        <v>-11</v>
      </c>
      <c r="AA161" s="14" t="s">
        <v>35</v>
      </c>
      <c r="AB161" s="37" t="s">
        <v>811</v>
      </c>
      <c r="AC161" s="38"/>
      <c r="AD161" s="38" t="str">
        <f>IF(ISNA(VLOOKUP(D161,'[1]Liste en forme Garçons'!$C:$C,1,FALSE)),"","*")</f>
        <v>*</v>
      </c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</row>
    <row r="162" spans="1:46" s="39" customFormat="1" x14ac:dyDescent="0.35">
      <c r="A162" s="19"/>
      <c r="B162" s="25" t="s">
        <v>721</v>
      </c>
      <c r="C162" s="25" t="s">
        <v>818</v>
      </c>
      <c r="D162" s="26" t="s">
        <v>819</v>
      </c>
      <c r="E162" s="27" t="s">
        <v>185</v>
      </c>
      <c r="F162" s="28">
        <v>500</v>
      </c>
      <c r="G162" s="29">
        <v>38946</v>
      </c>
      <c r="H162" s="30" t="str">
        <f>IF(E162="","",IF(COUNTIF([1]Paramètres!$H:$H,E162)=1,IF([1]Paramètres!$E$3=[1]Paramètres!$A$23,"Belfort/Montbéliard",IF([1]Paramètres!$E$3=[1]Paramètres!$A$24,"Doubs","Franche-Comté")),IF(COUNTIF([1]Paramètres!$I:$I,E162)=1,IF([1]Paramètres!$E$3=[1]Paramètres!$A$23,"Belfort/Montbéliard",IF([1]Paramètres!$E$3=[1]Paramètres!$A$24,"Belfort","Franche-Comté")),IF(COUNTIF([1]Paramètres!$J:$J,E162)=1,IF([1]Paramètres!$E$3=[1]Paramètres!$A$25,"Franche-Comté","Haute-Saône"),IF(COUNTIF([1]Paramètres!$K:$K,E162)=1,IF([1]Paramètres!$E$3=[1]Paramètres!$A$25,"Franche-Comté","Jura"),IF(COUNTIF([1]Paramètres!$G:$G,E162)=1,IF([1]Paramètres!$E$3=[1]Paramètres!$A$23,"Besançon",IF([1]Paramètres!$E$3=[1]Paramètres!$A$24,"Doubs","Franche-Comté")),"*** INCONNU ***"))))))</f>
        <v>Doubs</v>
      </c>
      <c r="I162" s="31">
        <f>LOOKUP(YEAR(G162)-[1]Paramètres!$E$1,[1]Paramètres!$A$1:$A$20)</f>
        <v>-11</v>
      </c>
      <c r="J162" s="31" t="str">
        <f>LOOKUP(I162,[1]Paramètres!$A$1:$B$20)</f>
        <v>B2</v>
      </c>
      <c r="K162" s="31">
        <f t="shared" si="24"/>
        <v>5</v>
      </c>
      <c r="L162" s="32">
        <v>0</v>
      </c>
      <c r="M162" s="32" t="s">
        <v>774</v>
      </c>
      <c r="N162" s="14" t="s">
        <v>806</v>
      </c>
      <c r="O162" s="14" t="s">
        <v>796</v>
      </c>
      <c r="P162" s="33" t="str">
        <f t="shared" si="18"/>
        <v>50H80I</v>
      </c>
      <c r="Q162" s="34">
        <f t="shared" si="25"/>
        <v>0</v>
      </c>
      <c r="R162" s="34">
        <f t="shared" si="25"/>
        <v>80</v>
      </c>
      <c r="S162" s="34">
        <f t="shared" si="25"/>
        <v>1500</v>
      </c>
      <c r="T162" s="34">
        <f t="shared" si="25"/>
        <v>3500</v>
      </c>
      <c r="U162" s="34">
        <f t="shared" si="19"/>
        <v>5080</v>
      </c>
      <c r="V162" s="35" t="str">
        <f t="shared" si="20"/>
        <v>50H</v>
      </c>
      <c r="W162" s="36">
        <f t="shared" si="21"/>
        <v>80</v>
      </c>
      <c r="X162" s="35" t="str">
        <f t="shared" si="22"/>
        <v>50H80I</v>
      </c>
      <c r="Y162" s="36">
        <f t="shared" si="23"/>
        <v>0</v>
      </c>
      <c r="Z162" s="31" t="str">
        <f ca="1">LOOKUP(I162,[1]Paramètres!$A$1:$A$20,[1]Paramètres!$C$1:$C$21)</f>
        <v>-11</v>
      </c>
      <c r="AA162" s="14" t="s">
        <v>35</v>
      </c>
      <c r="AB162" s="37"/>
      <c r="AC162" s="38"/>
      <c r="AD162" s="38" t="str">
        <f>IF(ISNA(VLOOKUP(D162,'[1]Liste en forme Garçons'!$C:$C,1,FALSE)),"","*")</f>
        <v>*</v>
      </c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</row>
    <row r="163" spans="1:46" s="39" customFormat="1" x14ac:dyDescent="0.35">
      <c r="A163" s="19"/>
      <c r="B163" s="25" t="s">
        <v>746</v>
      </c>
      <c r="C163" s="25" t="s">
        <v>820</v>
      </c>
      <c r="D163" s="26" t="s">
        <v>821</v>
      </c>
      <c r="E163" s="27" t="s">
        <v>108</v>
      </c>
      <c r="F163" s="28">
        <v>500</v>
      </c>
      <c r="G163" s="29">
        <v>38772</v>
      </c>
      <c r="H163" s="30" t="str">
        <f>IF(E163="","",IF(COUNTIF([1]Paramètres!$H:$H,E163)=1,IF([1]Paramètres!$E$3=[1]Paramètres!$A$23,"Belfort/Montbéliard",IF([1]Paramètres!$E$3=[1]Paramètres!$A$24,"Doubs","Franche-Comté")),IF(COUNTIF([1]Paramètres!$I:$I,E163)=1,IF([1]Paramètres!$E$3=[1]Paramètres!$A$23,"Belfort/Montbéliard",IF([1]Paramètres!$E$3=[1]Paramètres!$A$24,"Belfort","Franche-Comté")),IF(COUNTIF([1]Paramètres!$J:$J,E163)=1,IF([1]Paramètres!$E$3=[1]Paramètres!$A$25,"Franche-Comté","Haute-Saône"),IF(COUNTIF([1]Paramètres!$K:$K,E163)=1,IF([1]Paramètres!$E$3=[1]Paramètres!$A$25,"Franche-Comté","Jura"),IF(COUNTIF([1]Paramètres!$G:$G,E163)=1,IF([1]Paramètres!$E$3=[1]Paramètres!$A$23,"Besançon",IF([1]Paramètres!$E$3=[1]Paramètres!$A$24,"Doubs","Franche-Comté")),"*** INCONNU ***"))))))</f>
        <v>Doubs</v>
      </c>
      <c r="I163" s="31">
        <f>LOOKUP(YEAR(G163)-[1]Paramètres!$E$1,[1]Paramètres!$A$1:$A$20)</f>
        <v>-11</v>
      </c>
      <c r="J163" s="31" t="str">
        <f>LOOKUP(I163,[1]Paramètres!$A$1:$B$20)</f>
        <v>B2</v>
      </c>
      <c r="K163" s="31">
        <f t="shared" si="24"/>
        <v>5</v>
      </c>
      <c r="L163" s="32" t="s">
        <v>822</v>
      </c>
      <c r="M163" s="32" t="s">
        <v>806</v>
      </c>
      <c r="N163" s="14" t="s">
        <v>807</v>
      </c>
      <c r="O163" s="14">
        <v>0</v>
      </c>
      <c r="P163" s="33" t="str">
        <f t="shared" si="18"/>
        <v>32H</v>
      </c>
      <c r="Q163" s="34">
        <f t="shared" si="25"/>
        <v>700</v>
      </c>
      <c r="R163" s="34">
        <f t="shared" si="25"/>
        <v>1500</v>
      </c>
      <c r="S163" s="34">
        <f t="shared" si="25"/>
        <v>1000</v>
      </c>
      <c r="T163" s="34">
        <f t="shared" si="25"/>
        <v>0</v>
      </c>
      <c r="U163" s="34">
        <f t="shared" si="19"/>
        <v>3200</v>
      </c>
      <c r="V163" s="35" t="str">
        <f t="shared" si="20"/>
        <v>32H</v>
      </c>
      <c r="W163" s="36">
        <f t="shared" si="21"/>
        <v>0</v>
      </c>
      <c r="X163" s="35" t="str">
        <f t="shared" si="22"/>
        <v>32H</v>
      </c>
      <c r="Y163" s="36">
        <f t="shared" si="23"/>
        <v>0</v>
      </c>
      <c r="Z163" s="31" t="str">
        <f ca="1">LOOKUP(I163,[1]Paramètres!$A$1:$A$20,[1]Paramètres!$C$1:$C$21)</f>
        <v>-11</v>
      </c>
      <c r="AA163" s="14" t="s">
        <v>35</v>
      </c>
      <c r="AB163" s="100" t="s">
        <v>823</v>
      </c>
      <c r="AC163" s="38"/>
      <c r="AD163" s="38" t="str">
        <f>IF(ISNA(VLOOKUP(D163,'[1]Liste en forme Garçons'!$C:$C,1,FALSE)),"","*")</f>
        <v>*</v>
      </c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</row>
    <row r="164" spans="1:46" s="39" customFormat="1" x14ac:dyDescent="0.35">
      <c r="A164" s="19"/>
      <c r="B164" s="25" t="s">
        <v>824</v>
      </c>
      <c r="C164" s="25" t="s">
        <v>825</v>
      </c>
      <c r="D164" s="26" t="s">
        <v>826</v>
      </c>
      <c r="E164" s="27" t="s">
        <v>102</v>
      </c>
      <c r="F164" s="28">
        <v>500</v>
      </c>
      <c r="G164" s="29">
        <v>39130</v>
      </c>
      <c r="H164" s="30" t="str">
        <f>IF(E164="","",IF(COUNTIF([1]Paramètres!$H:$H,E164)=1,IF([1]Paramètres!$E$3=[1]Paramètres!$A$23,"Belfort/Montbéliard",IF([1]Paramètres!$E$3=[1]Paramètres!$A$24,"Doubs","Franche-Comté")),IF(COUNTIF([1]Paramètres!$I:$I,E164)=1,IF([1]Paramètres!$E$3=[1]Paramètres!$A$23,"Belfort/Montbéliard",IF([1]Paramètres!$E$3=[1]Paramètres!$A$24,"Belfort","Franche-Comté")),IF(COUNTIF([1]Paramètres!$J:$J,E164)=1,IF([1]Paramètres!$E$3=[1]Paramètres!$A$25,"Franche-Comté","Haute-Saône"),IF(COUNTIF([1]Paramètres!$K:$K,E164)=1,IF([1]Paramètres!$E$3=[1]Paramètres!$A$25,"Franche-Comté","Jura"),IF(COUNTIF([1]Paramètres!$G:$G,E164)=1,IF([1]Paramètres!$E$3=[1]Paramètres!$A$23,"Besançon",IF([1]Paramètres!$E$3=[1]Paramètres!$A$24,"Doubs","Franche-Comté")),"*** INCONNU ***"))))))</f>
        <v>Doubs</v>
      </c>
      <c r="I164" s="31">
        <f>LOOKUP(YEAR(G164)-[1]Paramètres!$E$1,[1]Paramètres!$A$1:$A$20)</f>
        <v>-10</v>
      </c>
      <c r="J164" s="31" t="str">
        <f>LOOKUP(I164,[1]Paramètres!$A$1:$B$20)</f>
        <v>B1</v>
      </c>
      <c r="K164" s="31">
        <f t="shared" si="24"/>
        <v>5</v>
      </c>
      <c r="L164" s="32" t="s">
        <v>827</v>
      </c>
      <c r="M164" s="32" t="s">
        <v>828</v>
      </c>
      <c r="N164" s="32" t="s">
        <v>787</v>
      </c>
      <c r="O164" s="32">
        <v>0</v>
      </c>
      <c r="P164" s="33" t="str">
        <f t="shared" si="18"/>
        <v>24H33I</v>
      </c>
      <c r="Q164" s="34">
        <f t="shared" si="25"/>
        <v>33</v>
      </c>
      <c r="R164" s="34">
        <f t="shared" si="25"/>
        <v>400</v>
      </c>
      <c r="S164" s="34">
        <f t="shared" si="25"/>
        <v>2000</v>
      </c>
      <c r="T164" s="34">
        <f t="shared" si="25"/>
        <v>0</v>
      </c>
      <c r="U164" s="34">
        <f t="shared" si="19"/>
        <v>2433</v>
      </c>
      <c r="V164" s="35" t="str">
        <f t="shared" si="20"/>
        <v>24H</v>
      </c>
      <c r="W164" s="36">
        <f t="shared" si="21"/>
        <v>33</v>
      </c>
      <c r="X164" s="35" t="str">
        <f t="shared" si="22"/>
        <v>24H33I</v>
      </c>
      <c r="Y164" s="36">
        <f t="shared" si="23"/>
        <v>0</v>
      </c>
      <c r="Z164" s="31" t="str">
        <f ca="1">LOOKUP(I164,[1]Paramètres!$A$1:$A$20,[1]Paramètres!$C$1:$C$21)</f>
        <v>-11</v>
      </c>
      <c r="AA164" s="14" t="s">
        <v>35</v>
      </c>
      <c r="AB164" s="37" t="s">
        <v>811</v>
      </c>
      <c r="AC164" s="38"/>
      <c r="AD164" s="38" t="str">
        <f>IF(ISNA(VLOOKUP(D164,'[1]Liste en forme Garçons'!$C:$C,1,FALSE)),"","*")</f>
        <v>*</v>
      </c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</row>
    <row r="165" spans="1:46" s="39" customFormat="1" x14ac:dyDescent="0.35">
      <c r="A165" s="19"/>
      <c r="B165" s="25" t="s">
        <v>48</v>
      </c>
      <c r="C165" s="25" t="s">
        <v>829</v>
      </c>
      <c r="D165" s="26" t="s">
        <v>830</v>
      </c>
      <c r="E165" s="27" t="s">
        <v>102</v>
      </c>
      <c r="F165" s="28">
        <v>500</v>
      </c>
      <c r="G165" s="29">
        <v>39392</v>
      </c>
      <c r="H165" s="30" t="str">
        <f>IF(E165="","",IF(COUNTIF([1]Paramètres!$H:$H,E165)=1,IF([1]Paramètres!$E$3=[1]Paramètres!$A$23,"Belfort/Montbéliard",IF([1]Paramètres!$E$3=[1]Paramètres!$A$24,"Doubs","Franche-Comté")),IF(COUNTIF([1]Paramètres!$I:$I,E165)=1,IF([1]Paramètres!$E$3=[1]Paramètres!$A$23,"Belfort/Montbéliard",IF([1]Paramètres!$E$3=[1]Paramètres!$A$24,"Belfort","Franche-Comté")),IF(COUNTIF([1]Paramètres!$J:$J,E165)=1,IF([1]Paramètres!$E$3=[1]Paramètres!$A$25,"Franche-Comté","Haute-Saône"),IF(COUNTIF([1]Paramètres!$K:$K,E165)=1,IF([1]Paramètres!$E$3=[1]Paramètres!$A$25,"Franche-Comté","Jura"),IF(COUNTIF([1]Paramètres!$G:$G,E165)=1,IF([1]Paramètres!$E$3=[1]Paramètres!$A$23,"Besançon",IF([1]Paramètres!$E$3=[1]Paramètres!$A$24,"Doubs","Franche-Comté")),"*** INCONNU ***"))))))</f>
        <v>Doubs</v>
      </c>
      <c r="I165" s="31">
        <f>LOOKUP(YEAR(G165)-[1]Paramètres!$E$1,[1]Paramètres!$A$1:$A$20)</f>
        <v>-10</v>
      </c>
      <c r="J165" s="31" t="str">
        <f>LOOKUP(I165,[1]Paramètres!$A$1:$B$20)</f>
        <v>B1</v>
      </c>
      <c r="K165" s="31">
        <f t="shared" si="24"/>
        <v>5</v>
      </c>
      <c r="L165" s="32" t="s">
        <v>831</v>
      </c>
      <c r="M165" s="32" t="s">
        <v>832</v>
      </c>
      <c r="N165" s="32" t="s">
        <v>774</v>
      </c>
      <c r="O165" s="32" t="s">
        <v>822</v>
      </c>
      <c r="P165" s="33" t="str">
        <f t="shared" si="18"/>
        <v>10H1I</v>
      </c>
      <c r="Q165" s="34">
        <f t="shared" si="25"/>
        <v>21</v>
      </c>
      <c r="R165" s="34">
        <f t="shared" si="25"/>
        <v>200</v>
      </c>
      <c r="S165" s="34">
        <f t="shared" si="25"/>
        <v>80</v>
      </c>
      <c r="T165" s="34">
        <f t="shared" si="25"/>
        <v>700</v>
      </c>
      <c r="U165" s="34">
        <f t="shared" si="19"/>
        <v>1001</v>
      </c>
      <c r="V165" s="35" t="str">
        <f t="shared" si="20"/>
        <v>10H</v>
      </c>
      <c r="W165" s="36">
        <f t="shared" si="21"/>
        <v>1</v>
      </c>
      <c r="X165" s="35" t="str">
        <f t="shared" si="22"/>
        <v>10H1I</v>
      </c>
      <c r="Y165" s="36">
        <f t="shared" si="23"/>
        <v>0</v>
      </c>
      <c r="Z165" s="31" t="str">
        <f ca="1">LOOKUP(I165,[1]Paramètres!$A$1:$A$20,[1]Paramètres!$C$1:$C$21)</f>
        <v>-11</v>
      </c>
      <c r="AA165" s="14" t="s">
        <v>35</v>
      </c>
      <c r="AB165" s="37"/>
      <c r="AC165" s="38"/>
      <c r="AD165" s="38" t="str">
        <f>IF(ISNA(VLOOKUP(D165,'[1]Liste en forme Garçons'!$C:$C,1,FALSE)),"","*")</f>
        <v>*</v>
      </c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</row>
    <row r="166" spans="1:46" s="39" customFormat="1" x14ac:dyDescent="0.35">
      <c r="A166" s="19"/>
      <c r="B166" s="25" t="s">
        <v>833</v>
      </c>
      <c r="C166" s="25" t="s">
        <v>834</v>
      </c>
      <c r="D166" s="26" t="s">
        <v>835</v>
      </c>
      <c r="E166" s="27" t="s">
        <v>185</v>
      </c>
      <c r="F166" s="28">
        <v>500</v>
      </c>
      <c r="G166" s="29">
        <v>39434</v>
      </c>
      <c r="H166" s="30" t="str">
        <f>IF(E166="","",IF(COUNTIF([1]Paramètres!$H:$H,E166)=1,IF([1]Paramètres!$E$3=[1]Paramètres!$A$23,"Belfort/Montbéliard",IF([1]Paramètres!$E$3=[1]Paramètres!$A$24,"Doubs","Franche-Comté")),IF(COUNTIF([1]Paramètres!$I:$I,E166)=1,IF([1]Paramètres!$E$3=[1]Paramètres!$A$23,"Belfort/Montbéliard",IF([1]Paramètres!$E$3=[1]Paramètres!$A$24,"Belfort","Franche-Comté")),IF(COUNTIF([1]Paramètres!$J:$J,E166)=1,IF([1]Paramètres!$E$3=[1]Paramètres!$A$25,"Franche-Comté","Haute-Saône"),IF(COUNTIF([1]Paramètres!$K:$K,E166)=1,IF([1]Paramètres!$E$3=[1]Paramètres!$A$25,"Franche-Comté","Jura"),IF(COUNTIF([1]Paramètres!$G:$G,E166)=1,IF([1]Paramètres!$E$3=[1]Paramètres!$A$23,"Besançon",IF([1]Paramètres!$E$3=[1]Paramètres!$A$24,"Doubs","Franche-Comté")),"*** INCONNU ***"))))))</f>
        <v>Doubs</v>
      </c>
      <c r="I166" s="31">
        <f>LOOKUP(YEAR(G166)-[1]Paramètres!$E$1,[1]Paramètres!$A$1:$A$20)</f>
        <v>-10</v>
      </c>
      <c r="J166" s="31" t="str">
        <f>LOOKUP(I166,[1]Paramètres!$A$1:$B$20)</f>
        <v>B1</v>
      </c>
      <c r="K166" s="31">
        <f t="shared" si="24"/>
        <v>5</v>
      </c>
      <c r="L166" s="32" t="s">
        <v>46</v>
      </c>
      <c r="M166" s="32" t="s">
        <v>836</v>
      </c>
      <c r="N166" s="32">
        <v>0</v>
      </c>
      <c r="O166" s="32" t="s">
        <v>803</v>
      </c>
      <c r="P166" s="33" t="str">
        <f t="shared" si="18"/>
        <v>5H20I</v>
      </c>
      <c r="Q166" s="34">
        <f t="shared" si="25"/>
        <v>0</v>
      </c>
      <c r="R166" s="34">
        <f t="shared" si="25"/>
        <v>20</v>
      </c>
      <c r="S166" s="34">
        <f t="shared" si="25"/>
        <v>0</v>
      </c>
      <c r="T166" s="34">
        <f t="shared" si="25"/>
        <v>500</v>
      </c>
      <c r="U166" s="34">
        <f t="shared" si="19"/>
        <v>520</v>
      </c>
      <c r="V166" s="35" t="str">
        <f t="shared" si="20"/>
        <v>5H</v>
      </c>
      <c r="W166" s="36">
        <f t="shared" si="21"/>
        <v>20</v>
      </c>
      <c r="X166" s="35" t="str">
        <f t="shared" si="22"/>
        <v>5H20I</v>
      </c>
      <c r="Y166" s="36">
        <f t="shared" si="23"/>
        <v>0</v>
      </c>
      <c r="Z166" s="31" t="str">
        <f ca="1">LOOKUP(I166,[1]Paramètres!$A$1:$A$20,[1]Paramètres!$C$1:$C$21)</f>
        <v>-11</v>
      </c>
      <c r="AA166" s="14" t="s">
        <v>35</v>
      </c>
      <c r="AB166" s="37"/>
      <c r="AC166" s="38"/>
      <c r="AD166" s="38" t="str">
        <f>IF(ISNA(VLOOKUP(D166,'[1]Liste en forme Garçons'!$C:$C,1,FALSE)),"","*")</f>
        <v>*</v>
      </c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</row>
    <row r="167" spans="1:46" s="39" customFormat="1" x14ac:dyDescent="0.35">
      <c r="A167" s="19"/>
      <c r="B167" s="25" t="s">
        <v>400</v>
      </c>
      <c r="C167" s="25" t="s">
        <v>837</v>
      </c>
      <c r="D167" s="26" t="s">
        <v>838</v>
      </c>
      <c r="E167" s="27" t="s">
        <v>108</v>
      </c>
      <c r="F167" s="28">
        <v>500</v>
      </c>
      <c r="G167" s="29">
        <v>39437</v>
      </c>
      <c r="H167" s="30" t="str">
        <f>IF(E167="","",IF(COUNTIF([1]Paramètres!$H:$H,E167)=1,IF([1]Paramètres!$E$3=[1]Paramètres!$A$23,"Belfort/Montbéliard",IF([1]Paramètres!$E$3=[1]Paramètres!$A$24,"Doubs","Franche-Comté")),IF(COUNTIF([1]Paramètres!$I:$I,E167)=1,IF([1]Paramètres!$E$3=[1]Paramètres!$A$23,"Belfort/Montbéliard",IF([1]Paramètres!$E$3=[1]Paramètres!$A$24,"Belfort","Franche-Comté")),IF(COUNTIF([1]Paramètres!$J:$J,E167)=1,IF([1]Paramètres!$E$3=[1]Paramètres!$A$25,"Franche-Comté","Haute-Saône"),IF(COUNTIF([1]Paramètres!$K:$K,E167)=1,IF([1]Paramètres!$E$3=[1]Paramètres!$A$25,"Franche-Comté","Jura"),IF(COUNTIF([1]Paramètres!$G:$G,E167)=1,IF([1]Paramètres!$E$3=[1]Paramètres!$A$23,"Besançon",IF([1]Paramètres!$E$3=[1]Paramètres!$A$24,"Doubs","Franche-Comté")),"*** INCONNU ***"))))))</f>
        <v>Doubs</v>
      </c>
      <c r="I167" s="31">
        <f>LOOKUP(YEAR(G167)-[1]Paramètres!$E$1,[1]Paramètres!$A$1:$A$20)</f>
        <v>-10</v>
      </c>
      <c r="J167" s="31" t="str">
        <f>LOOKUP(I167,[1]Paramètres!$A$1:$B$20)</f>
        <v>B1</v>
      </c>
      <c r="K167" s="31">
        <f t="shared" si="24"/>
        <v>5</v>
      </c>
      <c r="L167" s="32" t="s">
        <v>839</v>
      </c>
      <c r="M167" s="32">
        <v>0</v>
      </c>
      <c r="N167" s="32" t="s">
        <v>840</v>
      </c>
      <c r="O167" s="32">
        <v>0</v>
      </c>
      <c r="P167" s="33" t="str">
        <f t="shared" si="18"/>
        <v>1H5I</v>
      </c>
      <c r="Q167" s="34">
        <f t="shared" si="25"/>
        <v>45</v>
      </c>
      <c r="R167" s="34">
        <f t="shared" si="25"/>
        <v>0</v>
      </c>
      <c r="S167" s="34">
        <f t="shared" si="25"/>
        <v>60</v>
      </c>
      <c r="T167" s="34">
        <f t="shared" si="25"/>
        <v>0</v>
      </c>
      <c r="U167" s="34">
        <f t="shared" si="19"/>
        <v>105</v>
      </c>
      <c r="V167" s="35" t="str">
        <f t="shared" si="20"/>
        <v>1H</v>
      </c>
      <c r="W167" s="36">
        <f t="shared" si="21"/>
        <v>5</v>
      </c>
      <c r="X167" s="35" t="str">
        <f t="shared" si="22"/>
        <v>1H5I</v>
      </c>
      <c r="Y167" s="36">
        <f t="shared" si="23"/>
        <v>0</v>
      </c>
      <c r="Z167" s="31" t="str">
        <f ca="1">LOOKUP(I167,[1]Paramètres!$A$1:$A$20,[1]Paramètres!$C$1:$C$21)</f>
        <v>-11</v>
      </c>
      <c r="AA167" s="14" t="s">
        <v>35</v>
      </c>
      <c r="AB167" s="37" t="s">
        <v>841</v>
      </c>
      <c r="AC167" s="38"/>
      <c r="AD167" s="38" t="str">
        <f>IF(ISNA(VLOOKUP(D167,'[1]Liste en forme Garçons'!$C:$C,1,FALSE)),"","*")</f>
        <v>*</v>
      </c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</row>
    <row r="168" spans="1:46" s="39" customFormat="1" x14ac:dyDescent="0.35">
      <c r="A168" s="19"/>
      <c r="B168" s="25" t="s">
        <v>842</v>
      </c>
      <c r="C168" s="25" t="s">
        <v>843</v>
      </c>
      <c r="D168" s="26" t="s">
        <v>844</v>
      </c>
      <c r="E168" s="27" t="s">
        <v>102</v>
      </c>
      <c r="F168" s="28">
        <v>500</v>
      </c>
      <c r="G168" s="29">
        <v>38939</v>
      </c>
      <c r="H168" s="30" t="str">
        <f>IF(E168="","",IF(COUNTIF([1]Paramètres!$H:$H,E168)=1,IF([1]Paramètres!$E$3=[1]Paramètres!$A$23,"Belfort/Montbéliard",IF([1]Paramètres!$E$3=[1]Paramètres!$A$24,"Doubs","Franche-Comté")),IF(COUNTIF([1]Paramètres!$I:$I,E168)=1,IF([1]Paramètres!$E$3=[1]Paramètres!$A$23,"Belfort/Montbéliard",IF([1]Paramètres!$E$3=[1]Paramètres!$A$24,"Belfort","Franche-Comté")),IF(COUNTIF([1]Paramètres!$J:$J,E168)=1,IF([1]Paramètres!$E$3=[1]Paramètres!$A$25,"Franche-Comté","Haute-Saône"),IF(COUNTIF([1]Paramètres!$K:$K,E168)=1,IF([1]Paramètres!$E$3=[1]Paramètres!$A$25,"Franche-Comté","Jura"),IF(COUNTIF([1]Paramètres!$G:$G,E168)=1,IF([1]Paramètres!$E$3=[1]Paramètres!$A$23,"Besançon",IF([1]Paramètres!$E$3=[1]Paramètres!$A$24,"Doubs","Franche-Comté")),"*** INCONNU ***"))))))</f>
        <v>Doubs</v>
      </c>
      <c r="I168" s="31">
        <f>LOOKUP(YEAR(G168)-[1]Paramètres!$E$1,[1]Paramètres!$A$1:$A$20)</f>
        <v>-11</v>
      </c>
      <c r="J168" s="31" t="str">
        <f>LOOKUP(I168,[1]Paramètres!$A$1:$B$20)</f>
        <v>B2</v>
      </c>
      <c r="K168" s="31">
        <f t="shared" si="24"/>
        <v>5</v>
      </c>
      <c r="L168" s="32">
        <v>0</v>
      </c>
      <c r="M168" s="32" t="s">
        <v>845</v>
      </c>
      <c r="N168" s="32" t="s">
        <v>779</v>
      </c>
      <c r="O168" s="32">
        <v>0</v>
      </c>
      <c r="P168" s="33" t="str">
        <f t="shared" si="18"/>
        <v>1H5I</v>
      </c>
      <c r="Q168" s="34">
        <f t="shared" si="25"/>
        <v>0</v>
      </c>
      <c r="R168" s="34">
        <f t="shared" si="25"/>
        <v>5</v>
      </c>
      <c r="S168" s="34">
        <f t="shared" si="25"/>
        <v>100</v>
      </c>
      <c r="T168" s="34">
        <f t="shared" si="25"/>
        <v>0</v>
      </c>
      <c r="U168" s="34">
        <f t="shared" si="19"/>
        <v>105</v>
      </c>
      <c r="V168" s="35" t="str">
        <f t="shared" si="20"/>
        <v>1H</v>
      </c>
      <c r="W168" s="36">
        <f t="shared" si="21"/>
        <v>5</v>
      </c>
      <c r="X168" s="35" t="str">
        <f t="shared" si="22"/>
        <v>1H5I</v>
      </c>
      <c r="Y168" s="36">
        <f t="shared" si="23"/>
        <v>0</v>
      </c>
      <c r="Z168" s="31" t="str">
        <f ca="1">LOOKUP(I168,[1]Paramètres!$A$1:$A$20,[1]Paramètres!$C$1:$C$21)</f>
        <v>-11</v>
      </c>
      <c r="AA168" s="14" t="s">
        <v>35</v>
      </c>
      <c r="AB168" s="37" t="s">
        <v>841</v>
      </c>
      <c r="AC168" s="38"/>
      <c r="AD168" s="38" t="str">
        <f>IF(ISNA(VLOOKUP(D168,'[1]Liste en forme Garçons'!$C:$C,1,FALSE)),"","*")</f>
        <v>*</v>
      </c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</row>
    <row r="169" spans="1:46" s="39" customFormat="1" x14ac:dyDescent="0.35">
      <c r="A169" s="19"/>
      <c r="B169" s="25" t="s">
        <v>331</v>
      </c>
      <c r="C169" s="25" t="s">
        <v>846</v>
      </c>
      <c r="D169" s="26" t="s">
        <v>847</v>
      </c>
      <c r="E169" s="27" t="s">
        <v>155</v>
      </c>
      <c r="F169" s="28">
        <v>500</v>
      </c>
      <c r="G169" s="29">
        <v>38795</v>
      </c>
      <c r="H169" s="30" t="str">
        <f>IF(E169="","",IF(COUNTIF([1]Paramètres!$H:$H,E169)=1,IF([1]Paramètres!$E$3=[1]Paramètres!$A$23,"Belfort/Montbéliard",IF([1]Paramètres!$E$3=[1]Paramètres!$A$24,"Doubs","Franche-Comté")),IF(COUNTIF([1]Paramètres!$I:$I,E169)=1,IF([1]Paramètres!$E$3=[1]Paramètres!$A$23,"Belfort/Montbéliard",IF([1]Paramètres!$E$3=[1]Paramètres!$A$24,"Belfort","Franche-Comté")),IF(COUNTIF([1]Paramètres!$J:$J,E169)=1,IF([1]Paramètres!$E$3=[1]Paramètres!$A$25,"Franche-Comté","Haute-Saône"),IF(COUNTIF([1]Paramètres!$K:$K,E169)=1,IF([1]Paramètres!$E$3=[1]Paramètres!$A$25,"Franche-Comté","Jura"),IF(COUNTIF([1]Paramètres!$G:$G,E169)=1,IF([1]Paramètres!$E$3=[1]Paramètres!$A$23,"Besançon",IF([1]Paramètres!$E$3=[1]Paramètres!$A$24,"Doubs","Franche-Comté")),"*** INCONNU ***"))))))</f>
        <v>Doubs</v>
      </c>
      <c r="I169" s="31">
        <f>LOOKUP(YEAR(G169)-[1]Paramètres!$E$1,[1]Paramètres!$A$1:$A$20)</f>
        <v>-11</v>
      </c>
      <c r="J169" s="31" t="str">
        <f>LOOKUP(I169,[1]Paramètres!$A$1:$B$20)</f>
        <v>B2</v>
      </c>
      <c r="K169" s="31">
        <f t="shared" si="24"/>
        <v>5</v>
      </c>
      <c r="L169" s="32" t="s">
        <v>46</v>
      </c>
      <c r="M169" s="32" t="s">
        <v>848</v>
      </c>
      <c r="N169" s="32">
        <v>0</v>
      </c>
      <c r="O169" s="32">
        <v>0</v>
      </c>
      <c r="P169" s="33" t="str">
        <f t="shared" si="18"/>
        <v>10I</v>
      </c>
      <c r="Q169" s="34">
        <f t="shared" si="25"/>
        <v>0</v>
      </c>
      <c r="R169" s="34">
        <f t="shared" si="25"/>
        <v>10</v>
      </c>
      <c r="S169" s="34">
        <f t="shared" si="25"/>
        <v>0</v>
      </c>
      <c r="T169" s="34">
        <f t="shared" si="25"/>
        <v>0</v>
      </c>
      <c r="U169" s="34">
        <f t="shared" si="19"/>
        <v>10</v>
      </c>
      <c r="V169" s="35" t="str">
        <f t="shared" si="20"/>
        <v>10I</v>
      </c>
      <c r="W169" s="36">
        <f t="shared" si="21"/>
        <v>0</v>
      </c>
      <c r="X169" s="35" t="str">
        <f t="shared" si="22"/>
        <v>10I</v>
      </c>
      <c r="Y169" s="36">
        <f t="shared" si="23"/>
        <v>0</v>
      </c>
      <c r="Z169" s="31" t="str">
        <f ca="1">LOOKUP(I169,[1]Paramètres!$A$1:$A$20,[1]Paramètres!$C$1:$C$21)</f>
        <v>-11</v>
      </c>
      <c r="AA169" s="14" t="s">
        <v>35</v>
      </c>
      <c r="AB169" s="37" t="s">
        <v>841</v>
      </c>
      <c r="AC169" s="38"/>
      <c r="AD169" s="38" t="str">
        <f>IF(ISNA(VLOOKUP(D169,'[1]Liste en forme Garçons'!$C:$C,1,FALSE)),"","*")</f>
        <v>*</v>
      </c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</row>
    <row r="170" spans="1:46" s="39" customFormat="1" x14ac:dyDescent="0.35">
      <c r="A170" s="99"/>
      <c r="B170" s="25" t="s">
        <v>849</v>
      </c>
      <c r="C170" s="25" t="s">
        <v>850</v>
      </c>
      <c r="D170" s="26" t="s">
        <v>851</v>
      </c>
      <c r="E170" s="27" t="s">
        <v>313</v>
      </c>
      <c r="F170" s="28">
        <v>500</v>
      </c>
      <c r="G170" s="29">
        <v>39389</v>
      </c>
      <c r="H170" s="30" t="str">
        <f>IF(E170="","",IF(COUNTIF([1]Paramètres!$H:$H,E170)=1,IF([1]Paramètres!$E$3=[1]Paramètres!$A$23,"Belfort/Montbéliard",IF([1]Paramètres!$E$3=[1]Paramètres!$A$24,"Doubs","Franche-Comté")),IF(COUNTIF([1]Paramètres!$I:$I,E170)=1,IF([1]Paramètres!$E$3=[1]Paramètres!$A$23,"Belfort/Montbéliard",IF([1]Paramètres!$E$3=[1]Paramètres!$A$24,"Belfort","Franche-Comté")),IF(COUNTIF([1]Paramètres!$J:$J,E170)=1,IF([1]Paramètres!$E$3=[1]Paramètres!$A$25,"Franche-Comté","Haute-Saône"),IF(COUNTIF([1]Paramètres!$K:$K,E170)=1,IF([1]Paramètres!$E$3=[1]Paramètres!$A$25,"Franche-Comté","Jura"),IF(COUNTIF([1]Paramètres!$G:$G,E170)=1,IF([1]Paramètres!$E$3=[1]Paramètres!$A$23,"Besançon",IF([1]Paramètres!$E$3=[1]Paramètres!$A$24,"Doubs","Franche-Comté")),"*** INCONNU ***"))))))</f>
        <v>Doubs</v>
      </c>
      <c r="I170" s="31">
        <f>LOOKUP(YEAR(G170)-[1]Paramètres!$E$1,[1]Paramètres!$A$1:$A$20)</f>
        <v>-10</v>
      </c>
      <c r="J170" s="31" t="str">
        <f>LOOKUP(I170,[1]Paramètres!$A$1:$B$20)</f>
        <v>B1</v>
      </c>
      <c r="K170" s="31">
        <f t="shared" si="24"/>
        <v>5</v>
      </c>
      <c r="L170" s="32">
        <v>0</v>
      </c>
      <c r="M170" s="32">
        <v>0</v>
      </c>
      <c r="N170" s="32">
        <v>0</v>
      </c>
      <c r="O170" s="32">
        <v>0</v>
      </c>
      <c r="P170" s="33" t="str">
        <f t="shared" si="18"/>
        <v>0</v>
      </c>
      <c r="Q170" s="34">
        <f t="shared" si="25"/>
        <v>0</v>
      </c>
      <c r="R170" s="34">
        <f t="shared" si="25"/>
        <v>0</v>
      </c>
      <c r="S170" s="34">
        <f t="shared" si="25"/>
        <v>0</v>
      </c>
      <c r="T170" s="34">
        <f t="shared" si="25"/>
        <v>0</v>
      </c>
      <c r="U170" s="34">
        <f t="shared" si="19"/>
        <v>0</v>
      </c>
      <c r="V170" s="35" t="str">
        <f t="shared" si="20"/>
        <v>0</v>
      </c>
      <c r="W170" s="36">
        <f t="shared" si="21"/>
        <v>0</v>
      </c>
      <c r="X170" s="35" t="str">
        <f t="shared" si="22"/>
        <v>0</v>
      </c>
      <c r="Y170" s="36">
        <f t="shared" si="23"/>
        <v>0</v>
      </c>
      <c r="Z170" s="31" t="str">
        <f ca="1">LOOKUP(I170,[1]Paramètres!$A$1:$A$20,[1]Paramètres!$C$1:$C$21)</f>
        <v>-11</v>
      </c>
      <c r="AA170" s="14" t="s">
        <v>35</v>
      </c>
      <c r="AB170" s="37" t="s">
        <v>701</v>
      </c>
      <c r="AC170" s="38"/>
      <c r="AD170" s="38" t="str">
        <f>IF(ISNA(VLOOKUP(D170,'[1]Liste en forme Garçons'!$C:$C,1,FALSE)),"","*")</f>
        <v>*</v>
      </c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</row>
    <row r="171" spans="1:46" s="39" customFormat="1" x14ac:dyDescent="0.35">
      <c r="A171" s="19"/>
      <c r="B171" s="25" t="s">
        <v>852</v>
      </c>
      <c r="C171" s="25" t="s">
        <v>853</v>
      </c>
      <c r="D171" s="26" t="s">
        <v>854</v>
      </c>
      <c r="E171" s="27" t="s">
        <v>67</v>
      </c>
      <c r="F171" s="28">
        <v>500</v>
      </c>
      <c r="G171" s="29">
        <v>38745</v>
      </c>
      <c r="H171" s="30" t="str">
        <f>IF(E171="","",IF(COUNTIF([1]Paramètres!$H:$H,E171)=1,IF([1]Paramètres!$E$3=[1]Paramètres!$A$23,"Belfort/Montbéliard",IF([1]Paramètres!$E$3=[1]Paramètres!$A$24,"Doubs","Franche-Comté")),IF(COUNTIF([1]Paramètres!$I:$I,E171)=1,IF([1]Paramètres!$E$3=[1]Paramètres!$A$23,"Belfort/Montbéliard",IF([1]Paramètres!$E$3=[1]Paramètres!$A$24,"Belfort","Franche-Comté")),IF(COUNTIF([1]Paramètres!$J:$J,E171)=1,IF([1]Paramètres!$E$3=[1]Paramètres!$A$25,"Franche-Comté","Haute-Saône"),IF(COUNTIF([1]Paramètres!$K:$K,E171)=1,IF([1]Paramètres!$E$3=[1]Paramètres!$A$25,"Franche-Comté","Jura"),IF(COUNTIF([1]Paramètres!$G:$G,E171)=1,IF([1]Paramètres!$E$3=[1]Paramètres!$A$23,"Besançon",IF([1]Paramètres!$E$3=[1]Paramètres!$A$24,"Doubs","Franche-Comté")),"*** INCONNU ***"))))))</f>
        <v>Doubs</v>
      </c>
      <c r="I171" s="31">
        <f>LOOKUP(YEAR(G171)-[1]Paramètres!$E$1,[1]Paramètres!$A$1:$A$20)</f>
        <v>-11</v>
      </c>
      <c r="J171" s="31" t="str">
        <f>LOOKUP(I171,[1]Paramètres!$A$1:$B$20)</f>
        <v>B2</v>
      </c>
      <c r="K171" s="31">
        <f t="shared" si="24"/>
        <v>5</v>
      </c>
      <c r="L171" s="32">
        <v>0</v>
      </c>
      <c r="M171" s="32">
        <v>0</v>
      </c>
      <c r="N171" s="32">
        <v>0</v>
      </c>
      <c r="O171" s="32">
        <v>0</v>
      </c>
      <c r="P171" s="33" t="str">
        <f t="shared" si="18"/>
        <v>0</v>
      </c>
      <c r="Q171" s="34">
        <f t="shared" si="25"/>
        <v>0</v>
      </c>
      <c r="R171" s="34">
        <f t="shared" si="25"/>
        <v>0</v>
      </c>
      <c r="S171" s="34">
        <f t="shared" si="25"/>
        <v>0</v>
      </c>
      <c r="T171" s="34">
        <f t="shared" si="25"/>
        <v>0</v>
      </c>
      <c r="U171" s="34">
        <f t="shared" si="19"/>
        <v>0</v>
      </c>
      <c r="V171" s="35" t="str">
        <f t="shared" si="20"/>
        <v>0</v>
      </c>
      <c r="W171" s="36">
        <f t="shared" si="21"/>
        <v>0</v>
      </c>
      <c r="X171" s="35" t="str">
        <f t="shared" si="22"/>
        <v>0</v>
      </c>
      <c r="Y171" s="36">
        <f t="shared" si="23"/>
        <v>0</v>
      </c>
      <c r="Z171" s="31" t="str">
        <f ca="1">LOOKUP(I171,[1]Paramètres!$A$1:$A$20,[1]Paramètres!$C$1:$C$21)</f>
        <v>-11</v>
      </c>
      <c r="AA171" s="14" t="s">
        <v>35</v>
      </c>
      <c r="AB171" s="100" t="s">
        <v>823</v>
      </c>
      <c r="AC171" s="38"/>
      <c r="AD171" s="38" t="str">
        <f>IF(ISNA(VLOOKUP(D171,'[1]Liste en forme Garçons'!$C:$C,1,FALSE)),"","*")</f>
        <v>*</v>
      </c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</row>
    <row r="172" spans="1:46" s="39" customFormat="1" x14ac:dyDescent="0.35">
      <c r="A172" s="19"/>
      <c r="B172" s="25" t="s">
        <v>855</v>
      </c>
      <c r="C172" s="25" t="s">
        <v>856</v>
      </c>
      <c r="D172" s="26" t="s">
        <v>857</v>
      </c>
      <c r="E172" s="27" t="s">
        <v>29</v>
      </c>
      <c r="F172" s="28">
        <v>933</v>
      </c>
      <c r="G172" s="29">
        <v>38220</v>
      </c>
      <c r="H172" s="30" t="str">
        <f>IF(E172="","",IF(COUNTIF([1]Paramètres!$H:$H,E172)=1,IF([1]Paramètres!$E$3=[1]Paramètres!$A$23,"Belfort/Montbéliard",IF([1]Paramètres!$E$3=[1]Paramètres!$A$24,"Doubs","Franche-Comté")),IF(COUNTIF([1]Paramètres!$I:$I,E172)=1,IF([1]Paramètres!$E$3=[1]Paramètres!$A$23,"Belfort/Montbéliard",IF([1]Paramètres!$E$3=[1]Paramètres!$A$24,"Belfort","Franche-Comté")),IF(COUNTIF([1]Paramètres!$J:$J,E172)=1,IF([1]Paramètres!$E$3=[1]Paramètres!$A$25,"Franche-Comté","Haute-Saône"),IF(COUNTIF([1]Paramètres!$K:$K,E172)=1,IF([1]Paramètres!$E$3=[1]Paramètres!$A$25,"Franche-Comté","Jura"),IF(COUNTIF([1]Paramètres!$G:$G,E172)=1,IF([1]Paramètres!$E$3=[1]Paramètres!$A$23,"Besançon",IF([1]Paramètres!$E$3=[1]Paramètres!$A$24,"Doubs","Franche-Comté")),"*** INCONNU ***"))))))</f>
        <v>Doubs</v>
      </c>
      <c r="I172" s="31">
        <f>LOOKUP(YEAR(G172)-[1]Paramètres!$E$1,[1]Paramètres!$A$1:$A$20)</f>
        <v>-13</v>
      </c>
      <c r="J172" s="31" t="str">
        <f>LOOKUP(I172,[1]Paramètres!$A$1:$B$20)</f>
        <v>M2</v>
      </c>
      <c r="K172" s="31">
        <f t="shared" si="24"/>
        <v>9</v>
      </c>
      <c r="L172" s="32" t="s">
        <v>292</v>
      </c>
      <c r="M172" s="32" t="s">
        <v>267</v>
      </c>
      <c r="N172" s="32" t="s">
        <v>227</v>
      </c>
      <c r="O172" s="32" t="s">
        <v>227</v>
      </c>
      <c r="P172" s="33" t="str">
        <f t="shared" si="18"/>
        <v>2D35E</v>
      </c>
      <c r="Q172" s="34">
        <f t="shared" si="25"/>
        <v>2500000000</v>
      </c>
      <c r="R172" s="34">
        <f t="shared" si="25"/>
        <v>5000000000</v>
      </c>
      <c r="S172" s="34">
        <f t="shared" si="25"/>
        <v>8000000000</v>
      </c>
      <c r="T172" s="34">
        <f t="shared" si="25"/>
        <v>8000000000</v>
      </c>
      <c r="U172" s="34">
        <f t="shared" si="19"/>
        <v>23500000000</v>
      </c>
      <c r="V172" s="35" t="str">
        <f t="shared" si="20"/>
        <v>2D</v>
      </c>
      <c r="W172" s="36">
        <f t="shared" si="21"/>
        <v>3500000000</v>
      </c>
      <c r="X172" s="35" t="str">
        <f t="shared" si="22"/>
        <v>2D35E</v>
      </c>
      <c r="Y172" s="36">
        <f t="shared" si="23"/>
        <v>0</v>
      </c>
      <c r="Z172" s="31" t="str">
        <f ca="1">LOOKUP(I172,[1]Paramètres!$A$1:$A$20,[1]Paramètres!$C$1:$C$21)</f>
        <v>-13</v>
      </c>
      <c r="AA172" s="14" t="s">
        <v>35</v>
      </c>
      <c r="AB172" s="37"/>
      <c r="AC172" s="38"/>
      <c r="AD172" s="38" t="str">
        <f>IF(ISNA(VLOOKUP(D172,'[1]Liste en forme Garçons'!$C:$C,1,FALSE)),"","*")</f>
        <v>*</v>
      </c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</row>
    <row r="173" spans="1:46" s="39" customFormat="1" x14ac:dyDescent="0.35">
      <c r="A173" s="19"/>
      <c r="B173" s="25" t="s">
        <v>858</v>
      </c>
      <c r="C173" s="25" t="s">
        <v>670</v>
      </c>
      <c r="D173" s="26" t="s">
        <v>859</v>
      </c>
      <c r="E173" s="27" t="s">
        <v>29</v>
      </c>
      <c r="F173" s="28">
        <v>1008</v>
      </c>
      <c r="G173" s="29">
        <v>38476</v>
      </c>
      <c r="H173" s="30" t="str">
        <f>IF(E173="","",IF(COUNTIF([1]Paramètres!$H:$H,E173)=1,IF([1]Paramètres!$E$3=[1]Paramètres!$A$23,"Belfort/Montbéliard",IF([1]Paramètres!$E$3=[1]Paramètres!$A$24,"Doubs","Franche-Comté")),IF(COUNTIF([1]Paramètres!$I:$I,E173)=1,IF([1]Paramètres!$E$3=[1]Paramètres!$A$23,"Belfort/Montbéliard",IF([1]Paramètres!$E$3=[1]Paramètres!$A$24,"Belfort","Franche-Comté")),IF(COUNTIF([1]Paramètres!$J:$J,E173)=1,IF([1]Paramètres!$E$3=[1]Paramètres!$A$25,"Franche-Comté","Haute-Saône"),IF(COUNTIF([1]Paramètres!$K:$K,E173)=1,IF([1]Paramètres!$E$3=[1]Paramètres!$A$25,"Franche-Comté","Jura"),IF(COUNTIF([1]Paramètres!$G:$G,E173)=1,IF([1]Paramètres!$E$3=[1]Paramètres!$A$23,"Besançon",IF([1]Paramètres!$E$3=[1]Paramètres!$A$24,"Doubs","Franche-Comté")),"*** INCONNU ***"))))))</f>
        <v>Doubs</v>
      </c>
      <c r="I173" s="31">
        <f>LOOKUP(YEAR(G173)-[1]Paramètres!$E$1,[1]Paramètres!$A$1:$A$20)</f>
        <v>-12</v>
      </c>
      <c r="J173" s="31" t="str">
        <f>LOOKUP(I173,[1]Paramètres!$A$1:$B$20)</f>
        <v>M1</v>
      </c>
      <c r="K173" s="31">
        <f t="shared" si="24"/>
        <v>10</v>
      </c>
      <c r="L173" s="32" t="s">
        <v>316</v>
      </c>
      <c r="M173" s="32" t="s">
        <v>292</v>
      </c>
      <c r="N173" s="32" t="s">
        <v>267</v>
      </c>
      <c r="O173" s="32" t="s">
        <v>265</v>
      </c>
      <c r="P173" s="33" t="str">
        <f t="shared" si="18"/>
        <v>91E</v>
      </c>
      <c r="Q173" s="34">
        <f t="shared" si="25"/>
        <v>100000000</v>
      </c>
      <c r="R173" s="34">
        <f t="shared" si="25"/>
        <v>2500000000</v>
      </c>
      <c r="S173" s="34">
        <f t="shared" si="25"/>
        <v>5000000000</v>
      </c>
      <c r="T173" s="34">
        <f t="shared" si="25"/>
        <v>1500000000</v>
      </c>
      <c r="U173" s="34">
        <f t="shared" si="19"/>
        <v>9100000000</v>
      </c>
      <c r="V173" s="35" t="str">
        <f t="shared" si="20"/>
        <v>91E</v>
      </c>
      <c r="W173" s="36">
        <f t="shared" si="21"/>
        <v>0</v>
      </c>
      <c r="X173" s="35" t="str">
        <f t="shared" si="22"/>
        <v>91E</v>
      </c>
      <c r="Y173" s="36">
        <f t="shared" si="23"/>
        <v>0</v>
      </c>
      <c r="Z173" s="31" t="str">
        <f ca="1">LOOKUP(I173,[1]Paramètres!$A$1:$A$20,[1]Paramètres!$C$1:$C$21)</f>
        <v>-13</v>
      </c>
      <c r="AA173" s="14" t="s">
        <v>35</v>
      </c>
      <c r="AB173" s="37"/>
      <c r="AC173" s="38"/>
      <c r="AD173" s="38" t="str">
        <f>IF(ISNA(VLOOKUP(D173,'[1]Liste en forme Garçons'!$C:$C,1,FALSE)),"","*")</f>
        <v>*</v>
      </c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</row>
    <row r="174" spans="1:46" s="39" customFormat="1" x14ac:dyDescent="0.35">
      <c r="A174" s="99"/>
      <c r="B174" s="25" t="s">
        <v>860</v>
      </c>
      <c r="C174" s="25" t="s">
        <v>861</v>
      </c>
      <c r="D174" s="26" t="s">
        <v>862</v>
      </c>
      <c r="E174" s="27" t="s">
        <v>185</v>
      </c>
      <c r="F174" s="28">
        <v>952</v>
      </c>
      <c r="G174" s="29">
        <v>38084</v>
      </c>
      <c r="H174" s="30" t="str">
        <f>IF(E174="","",IF(COUNTIF([1]Paramètres!$H:$H,E174)=1,IF([1]Paramètres!$E$3=[1]Paramètres!$A$23,"Belfort/Montbéliard",IF([1]Paramètres!$E$3=[1]Paramètres!$A$24,"Doubs","Franche-Comté")),IF(COUNTIF([1]Paramètres!$I:$I,E174)=1,IF([1]Paramètres!$E$3=[1]Paramètres!$A$23,"Belfort/Montbéliard",IF([1]Paramètres!$E$3=[1]Paramètres!$A$24,"Belfort","Franche-Comté")),IF(COUNTIF([1]Paramètres!$J:$J,E174)=1,IF([1]Paramètres!$E$3=[1]Paramètres!$A$25,"Franche-Comté","Haute-Saône"),IF(COUNTIF([1]Paramètres!$K:$K,E174)=1,IF([1]Paramètres!$E$3=[1]Paramètres!$A$25,"Franche-Comté","Jura"),IF(COUNTIF([1]Paramètres!$G:$G,E174)=1,IF([1]Paramètres!$E$3=[1]Paramètres!$A$23,"Besançon",IF([1]Paramètres!$E$3=[1]Paramètres!$A$24,"Doubs","Franche-Comté")),"*** INCONNU ***"))))))</f>
        <v>Doubs</v>
      </c>
      <c r="I174" s="31">
        <f>LOOKUP(YEAR(G174)-[1]Paramètres!$E$1,[1]Paramètres!$A$1:$A$20)</f>
        <v>-13</v>
      </c>
      <c r="J174" s="31" t="str">
        <f>LOOKUP(I174,[1]Paramètres!$A$1:$B$20)</f>
        <v>M2</v>
      </c>
      <c r="K174" s="31">
        <f t="shared" si="24"/>
        <v>9</v>
      </c>
      <c r="L174" s="32" t="s">
        <v>267</v>
      </c>
      <c r="M174" s="32" t="s">
        <v>341</v>
      </c>
      <c r="N174" s="32">
        <v>0</v>
      </c>
      <c r="O174" s="32">
        <v>0</v>
      </c>
      <c r="P174" s="33" t="str">
        <f t="shared" si="18"/>
        <v>54E</v>
      </c>
      <c r="Q174" s="34">
        <f t="shared" si="25"/>
        <v>5000000000</v>
      </c>
      <c r="R174" s="34">
        <f t="shared" si="25"/>
        <v>400000000</v>
      </c>
      <c r="S174" s="34">
        <f t="shared" si="25"/>
        <v>0</v>
      </c>
      <c r="T174" s="34">
        <f t="shared" si="25"/>
        <v>0</v>
      </c>
      <c r="U174" s="34">
        <f t="shared" si="19"/>
        <v>5400000000</v>
      </c>
      <c r="V174" s="35" t="str">
        <f t="shared" si="20"/>
        <v>54E</v>
      </c>
      <c r="W174" s="36">
        <f t="shared" si="21"/>
        <v>0</v>
      </c>
      <c r="X174" s="35" t="str">
        <f t="shared" si="22"/>
        <v>54E</v>
      </c>
      <c r="Y174" s="36">
        <f t="shared" si="23"/>
        <v>0</v>
      </c>
      <c r="Z174" s="31" t="str">
        <f ca="1">LOOKUP(I174,[1]Paramètres!$A$1:$A$20,[1]Paramètres!$C$1:$C$21)</f>
        <v>-13</v>
      </c>
      <c r="AA174" s="14" t="s">
        <v>35</v>
      </c>
      <c r="AB174" s="37" t="s">
        <v>701</v>
      </c>
      <c r="AC174" s="38"/>
      <c r="AD174" s="38" t="str">
        <f>IF(ISNA(VLOOKUP(D174,'[1]Liste en forme Garçons'!$C:$C,1,FALSE)),"","*")</f>
        <v>*</v>
      </c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</row>
    <row r="175" spans="1:46" s="39" customFormat="1" x14ac:dyDescent="0.35">
      <c r="A175" s="19"/>
      <c r="B175" s="25" t="s">
        <v>863</v>
      </c>
      <c r="C175" s="25" t="s">
        <v>553</v>
      </c>
      <c r="D175" s="26" t="s">
        <v>864</v>
      </c>
      <c r="E175" s="27" t="s">
        <v>29</v>
      </c>
      <c r="F175" s="28">
        <v>889</v>
      </c>
      <c r="G175" s="29">
        <v>38105</v>
      </c>
      <c r="H175" s="30" t="str">
        <f>IF(E175="","",IF(COUNTIF([1]Paramètres!$H:$H,E175)=1,IF([1]Paramètres!$E$3=[1]Paramètres!$A$23,"Belfort/Montbéliard",IF([1]Paramètres!$E$3=[1]Paramètres!$A$24,"Doubs","Franche-Comté")),IF(COUNTIF([1]Paramètres!$I:$I,E175)=1,IF([1]Paramètres!$E$3=[1]Paramètres!$A$23,"Belfort/Montbéliard",IF([1]Paramètres!$E$3=[1]Paramètres!$A$24,"Belfort","Franche-Comté")),IF(COUNTIF([1]Paramètres!$J:$J,E175)=1,IF([1]Paramètres!$E$3=[1]Paramètres!$A$25,"Franche-Comté","Haute-Saône"),IF(COUNTIF([1]Paramètres!$K:$K,E175)=1,IF([1]Paramètres!$E$3=[1]Paramètres!$A$25,"Franche-Comté","Jura"),IF(COUNTIF([1]Paramètres!$G:$G,E175)=1,IF([1]Paramètres!$E$3=[1]Paramètres!$A$23,"Besançon",IF([1]Paramètres!$E$3=[1]Paramètres!$A$24,"Doubs","Franche-Comté")),"*** INCONNU ***"))))))</f>
        <v>Doubs</v>
      </c>
      <c r="I175" s="31">
        <f>LOOKUP(YEAR(G175)-[1]Paramètres!$E$1,[1]Paramètres!$A$1:$A$20)</f>
        <v>-13</v>
      </c>
      <c r="J175" s="31" t="str">
        <f>LOOKUP(I175,[1]Paramètres!$A$1:$B$20)</f>
        <v>M2</v>
      </c>
      <c r="K175" s="31">
        <f t="shared" si="24"/>
        <v>8</v>
      </c>
      <c r="L175" s="14" t="s">
        <v>346</v>
      </c>
      <c r="M175" s="14" t="s">
        <v>316</v>
      </c>
      <c r="N175" s="14" t="s">
        <v>298</v>
      </c>
      <c r="O175" s="14" t="s">
        <v>341</v>
      </c>
      <c r="P175" s="33" t="str">
        <f t="shared" si="18"/>
        <v>15E65F</v>
      </c>
      <c r="Q175" s="34">
        <f t="shared" si="25"/>
        <v>65000000</v>
      </c>
      <c r="R175" s="34">
        <f t="shared" si="25"/>
        <v>100000000</v>
      </c>
      <c r="S175" s="34">
        <f t="shared" si="25"/>
        <v>1000000000</v>
      </c>
      <c r="T175" s="34">
        <f t="shared" si="25"/>
        <v>400000000</v>
      </c>
      <c r="U175" s="34">
        <f t="shared" si="19"/>
        <v>1565000000</v>
      </c>
      <c r="V175" s="35" t="str">
        <f t="shared" si="20"/>
        <v>15E</v>
      </c>
      <c r="W175" s="36">
        <f t="shared" si="21"/>
        <v>65000000</v>
      </c>
      <c r="X175" s="35" t="str">
        <f t="shared" si="22"/>
        <v>15E65F</v>
      </c>
      <c r="Y175" s="36">
        <f t="shared" si="23"/>
        <v>0</v>
      </c>
      <c r="Z175" s="31" t="str">
        <f ca="1">LOOKUP(I175,[1]Paramètres!$A$1:$A$20,[1]Paramètres!$C$1:$C$21)</f>
        <v>-13</v>
      </c>
      <c r="AA175" s="14" t="s">
        <v>35</v>
      </c>
      <c r="AB175" s="37"/>
      <c r="AC175" s="38"/>
      <c r="AD175" s="38" t="str">
        <f>IF(ISNA(VLOOKUP(D175,'[1]Liste en forme Garçons'!$C:$C,1,FALSE)),"","*")</f>
        <v>*</v>
      </c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</row>
    <row r="176" spans="1:46" s="39" customFormat="1" x14ac:dyDescent="0.35">
      <c r="A176" s="19"/>
      <c r="B176" s="25" t="s">
        <v>865</v>
      </c>
      <c r="C176" s="25" t="s">
        <v>866</v>
      </c>
      <c r="D176" s="26" t="s">
        <v>867</v>
      </c>
      <c r="E176" s="27" t="s">
        <v>274</v>
      </c>
      <c r="F176" s="28">
        <v>711</v>
      </c>
      <c r="G176" s="29">
        <v>38551</v>
      </c>
      <c r="H176" s="30" t="str">
        <f>IF(E176="","",IF(COUNTIF([1]Paramètres!$H:$H,E176)=1,IF([1]Paramètres!$E$3=[1]Paramètres!$A$23,"Belfort/Montbéliard",IF([1]Paramètres!$E$3=[1]Paramètres!$A$24,"Doubs","Franche-Comté")),IF(COUNTIF([1]Paramètres!$I:$I,E176)=1,IF([1]Paramètres!$E$3=[1]Paramètres!$A$23,"Belfort/Montbéliard",IF([1]Paramètres!$E$3=[1]Paramètres!$A$24,"Belfort","Franche-Comté")),IF(COUNTIF([1]Paramètres!$J:$J,E176)=1,IF([1]Paramètres!$E$3=[1]Paramètres!$A$25,"Franche-Comté","Haute-Saône"),IF(COUNTIF([1]Paramètres!$K:$K,E176)=1,IF([1]Paramètres!$E$3=[1]Paramètres!$A$25,"Franche-Comté","Jura"),IF(COUNTIF([1]Paramètres!$G:$G,E176)=1,IF([1]Paramètres!$E$3=[1]Paramètres!$A$23,"Besançon",IF([1]Paramètres!$E$3=[1]Paramètres!$A$24,"Doubs","Franche-Comté")),"*** INCONNU ***"))))))</f>
        <v>Doubs</v>
      </c>
      <c r="I176" s="31">
        <f>LOOKUP(YEAR(G176)-[1]Paramètres!$E$1,[1]Paramètres!$A$1:$A$20)</f>
        <v>-12</v>
      </c>
      <c r="J176" s="31" t="str">
        <f>LOOKUP(I176,[1]Paramètres!$A$1:$B$20)</f>
        <v>M1</v>
      </c>
      <c r="K176" s="31">
        <f t="shared" si="24"/>
        <v>7</v>
      </c>
      <c r="L176" s="32" t="s">
        <v>325</v>
      </c>
      <c r="M176" s="32" t="s">
        <v>393</v>
      </c>
      <c r="N176" s="32" t="s">
        <v>325</v>
      </c>
      <c r="O176" s="32" t="s">
        <v>379</v>
      </c>
      <c r="P176" s="33" t="str">
        <f t="shared" si="18"/>
        <v>1E15F</v>
      </c>
      <c r="Q176" s="34">
        <f t="shared" si="25"/>
        <v>35000000</v>
      </c>
      <c r="R176" s="34">
        <f t="shared" si="25"/>
        <v>20000000</v>
      </c>
      <c r="S176" s="34">
        <f t="shared" si="25"/>
        <v>35000000</v>
      </c>
      <c r="T176" s="34">
        <f t="shared" si="25"/>
        <v>25000000</v>
      </c>
      <c r="U176" s="34">
        <f t="shared" si="19"/>
        <v>115000000</v>
      </c>
      <c r="V176" s="35" t="str">
        <f t="shared" si="20"/>
        <v>1E</v>
      </c>
      <c r="W176" s="36">
        <f t="shared" si="21"/>
        <v>15000000</v>
      </c>
      <c r="X176" s="35" t="str">
        <f t="shared" si="22"/>
        <v>1E15F</v>
      </c>
      <c r="Y176" s="36">
        <f t="shared" si="23"/>
        <v>0</v>
      </c>
      <c r="Z176" s="31" t="str">
        <f ca="1">LOOKUP(I176,[1]Paramètres!$A$1:$A$20,[1]Paramètres!$C$1:$C$21)</f>
        <v>-13</v>
      </c>
      <c r="AA176" s="14" t="s">
        <v>35</v>
      </c>
      <c r="AB176" s="37"/>
      <c r="AC176" s="38"/>
      <c r="AD176" s="38" t="str">
        <f>IF(ISNA(VLOOKUP(D176,'[1]Liste en forme Garçons'!$C:$C,1,FALSE)),"","*")</f>
        <v>*</v>
      </c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</row>
    <row r="177" spans="1:46" s="39" customFormat="1" x14ac:dyDescent="0.35">
      <c r="A177" s="19"/>
      <c r="B177" s="25" t="s">
        <v>565</v>
      </c>
      <c r="C177" s="25" t="s">
        <v>591</v>
      </c>
      <c r="D177" s="26" t="s">
        <v>868</v>
      </c>
      <c r="E177" s="27" t="s">
        <v>102</v>
      </c>
      <c r="F177" s="28">
        <v>620</v>
      </c>
      <c r="G177" s="29">
        <v>38212</v>
      </c>
      <c r="H177" s="30" t="str">
        <f>IF(E177="","",IF(COUNTIF([1]Paramètres!$H:$H,E177)=1,IF([1]Paramètres!$E$3=[1]Paramètres!$A$23,"Belfort/Montbéliard",IF([1]Paramètres!$E$3=[1]Paramètres!$A$24,"Doubs","Franche-Comté")),IF(COUNTIF([1]Paramètres!$I:$I,E177)=1,IF([1]Paramètres!$E$3=[1]Paramètres!$A$23,"Belfort/Montbéliard",IF([1]Paramètres!$E$3=[1]Paramètres!$A$24,"Belfort","Franche-Comté")),IF(COUNTIF([1]Paramètres!$J:$J,E177)=1,IF([1]Paramètres!$E$3=[1]Paramètres!$A$25,"Franche-Comté","Haute-Saône"),IF(COUNTIF([1]Paramètres!$K:$K,E177)=1,IF([1]Paramètres!$E$3=[1]Paramètres!$A$25,"Franche-Comté","Jura"),IF(COUNTIF([1]Paramètres!$G:$G,E177)=1,IF([1]Paramètres!$E$3=[1]Paramètres!$A$23,"Besançon",IF([1]Paramètres!$E$3=[1]Paramètres!$A$24,"Doubs","Franche-Comté")),"*** INCONNU ***"))))))</f>
        <v>Doubs</v>
      </c>
      <c r="I177" s="31">
        <f>LOOKUP(YEAR(G177)-[1]Paramètres!$E$1,[1]Paramètres!$A$1:$A$20)</f>
        <v>-13</v>
      </c>
      <c r="J177" s="31" t="str">
        <f>LOOKUP(I177,[1]Paramètres!$A$1:$B$20)</f>
        <v>M2</v>
      </c>
      <c r="K177" s="31">
        <f t="shared" si="24"/>
        <v>6</v>
      </c>
      <c r="L177" s="32" t="s">
        <v>414</v>
      </c>
      <c r="M177" s="32" t="s">
        <v>411</v>
      </c>
      <c r="N177" s="32" t="s">
        <v>379</v>
      </c>
      <c r="O177" s="32" t="s">
        <v>346</v>
      </c>
      <c r="P177" s="33" t="str">
        <f t="shared" si="18"/>
        <v>1E80G</v>
      </c>
      <c r="Q177" s="34">
        <f t="shared" si="25"/>
        <v>800000</v>
      </c>
      <c r="R177" s="34">
        <f t="shared" si="25"/>
        <v>10000000</v>
      </c>
      <c r="S177" s="34">
        <f t="shared" si="25"/>
        <v>25000000</v>
      </c>
      <c r="T177" s="34">
        <f t="shared" si="25"/>
        <v>65000000</v>
      </c>
      <c r="U177" s="34">
        <f t="shared" si="19"/>
        <v>100800000</v>
      </c>
      <c r="V177" s="35" t="str">
        <f t="shared" si="20"/>
        <v>1E</v>
      </c>
      <c r="W177" s="36">
        <f t="shared" si="21"/>
        <v>800000</v>
      </c>
      <c r="X177" s="35" t="str">
        <f t="shared" si="22"/>
        <v>1E80G</v>
      </c>
      <c r="Y177" s="36">
        <f t="shared" si="23"/>
        <v>0</v>
      </c>
      <c r="Z177" s="31" t="str">
        <f ca="1">LOOKUP(I177,[1]Paramètres!$A$1:$A$20,[1]Paramètres!$C$1:$C$21)</f>
        <v>-13</v>
      </c>
      <c r="AA177" s="14" t="s">
        <v>35</v>
      </c>
      <c r="AB177" s="37"/>
      <c r="AC177" s="38"/>
      <c r="AD177" s="38" t="str">
        <f>IF(ISNA(VLOOKUP(D177,'[1]Liste en forme Garçons'!$C:$C,1,FALSE)),"","*")</f>
        <v>*</v>
      </c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</row>
    <row r="178" spans="1:46" s="39" customFormat="1" x14ac:dyDescent="0.35">
      <c r="A178" s="19"/>
      <c r="B178" s="25" t="s">
        <v>869</v>
      </c>
      <c r="C178" s="25" t="s">
        <v>870</v>
      </c>
      <c r="D178" s="26" t="s">
        <v>871</v>
      </c>
      <c r="E178" s="27" t="s">
        <v>185</v>
      </c>
      <c r="F178" s="28">
        <v>719</v>
      </c>
      <c r="G178" s="29">
        <v>38057</v>
      </c>
      <c r="H178" s="30" t="str">
        <f>IF(E178="","",IF(COUNTIF([1]Paramètres!$H:$H,E178)=1,IF([1]Paramètres!$E$3=[1]Paramètres!$A$23,"Belfort/Montbéliard",IF([1]Paramètres!$E$3=[1]Paramètres!$A$24,"Doubs","Franche-Comté")),IF(COUNTIF([1]Paramètres!$I:$I,E178)=1,IF([1]Paramètres!$E$3=[1]Paramètres!$A$23,"Belfort/Montbéliard",IF([1]Paramètres!$E$3=[1]Paramètres!$A$24,"Belfort","Franche-Comté")),IF(COUNTIF([1]Paramètres!$J:$J,E178)=1,IF([1]Paramètres!$E$3=[1]Paramètres!$A$25,"Franche-Comté","Haute-Saône"),IF(COUNTIF([1]Paramètres!$K:$K,E178)=1,IF([1]Paramètres!$E$3=[1]Paramètres!$A$25,"Franche-Comté","Jura"),IF(COUNTIF([1]Paramètres!$G:$G,E178)=1,IF([1]Paramètres!$E$3=[1]Paramètres!$A$23,"Besançon",IF([1]Paramètres!$E$3=[1]Paramètres!$A$24,"Doubs","Franche-Comté")),"*** INCONNU ***"))))))</f>
        <v>Doubs</v>
      </c>
      <c r="I178" s="31">
        <f>LOOKUP(YEAR(G178)-[1]Paramètres!$E$1,[1]Paramètres!$A$1:$A$20)</f>
        <v>-13</v>
      </c>
      <c r="J178" s="31" t="str">
        <f>LOOKUP(I178,[1]Paramètres!$A$1:$B$20)</f>
        <v>M2</v>
      </c>
      <c r="K178" s="31">
        <f t="shared" si="24"/>
        <v>7</v>
      </c>
      <c r="L178" s="32" t="s">
        <v>418</v>
      </c>
      <c r="M178" s="32" t="s">
        <v>383</v>
      </c>
      <c r="N178" s="32">
        <v>0</v>
      </c>
      <c r="O178" s="32">
        <v>0</v>
      </c>
      <c r="P178" s="33" t="str">
        <f t="shared" si="18"/>
        <v>41F</v>
      </c>
      <c r="Q178" s="34">
        <f t="shared" si="25"/>
        <v>1000000</v>
      </c>
      <c r="R178" s="34">
        <f t="shared" si="25"/>
        <v>40000000</v>
      </c>
      <c r="S178" s="34">
        <f t="shared" si="25"/>
        <v>0</v>
      </c>
      <c r="T178" s="34">
        <f t="shared" si="25"/>
        <v>0</v>
      </c>
      <c r="U178" s="34">
        <f t="shared" si="19"/>
        <v>41000000</v>
      </c>
      <c r="V178" s="35" t="str">
        <f t="shared" si="20"/>
        <v>41F</v>
      </c>
      <c r="W178" s="36">
        <f t="shared" si="21"/>
        <v>0</v>
      </c>
      <c r="X178" s="35" t="str">
        <f t="shared" si="22"/>
        <v>41F</v>
      </c>
      <c r="Y178" s="36">
        <f t="shared" si="23"/>
        <v>0</v>
      </c>
      <c r="Z178" s="31" t="str">
        <f ca="1">LOOKUP(I178,[1]Paramètres!$A$1:$A$20,[1]Paramètres!$C$1:$C$21)</f>
        <v>-13</v>
      </c>
      <c r="AA178" s="14" t="s">
        <v>35</v>
      </c>
      <c r="AB178" s="100" t="s">
        <v>872</v>
      </c>
      <c r="AC178" s="38"/>
      <c r="AD178" s="38" t="str">
        <f>IF(ISNA(VLOOKUP(D178,'[1]Liste en forme Garçons'!$C:$C,1,FALSE)),"","*")</f>
        <v>*</v>
      </c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</row>
    <row r="179" spans="1:46" s="39" customFormat="1" x14ac:dyDescent="0.35">
      <c r="A179" s="19"/>
      <c r="B179" s="25" t="s">
        <v>746</v>
      </c>
      <c r="C179" s="25" t="s">
        <v>873</v>
      </c>
      <c r="D179" s="47" t="s">
        <v>874</v>
      </c>
      <c r="E179" s="44" t="s">
        <v>202</v>
      </c>
      <c r="F179" s="28">
        <v>628</v>
      </c>
      <c r="G179" s="29">
        <v>38009</v>
      </c>
      <c r="H179" s="30" t="str">
        <f>IF(E179="","",IF(COUNTIF([1]Paramètres!$H:$H,E179)=1,IF([1]Paramètres!$E$3=[1]Paramètres!$A$23,"Belfort/Montbéliard",IF([1]Paramètres!$E$3=[1]Paramètres!$A$24,"Doubs","Franche-Comté")),IF(COUNTIF([1]Paramètres!$I:$I,E179)=1,IF([1]Paramètres!$E$3=[1]Paramètres!$A$23,"Belfort/Montbéliard",IF([1]Paramètres!$E$3=[1]Paramètres!$A$24,"Belfort","Franche-Comté")),IF(COUNTIF([1]Paramètres!$J:$J,E179)=1,IF([1]Paramètres!$E$3=[1]Paramètres!$A$25,"Franche-Comté","Haute-Saône"),IF(COUNTIF([1]Paramètres!$K:$K,E179)=1,IF([1]Paramètres!$E$3=[1]Paramètres!$A$25,"Franche-Comté","Jura"),IF(COUNTIF([1]Paramètres!$G:$G,E179)=1,IF([1]Paramètres!$E$3=[1]Paramètres!$A$23,"Besançon",IF([1]Paramètres!$E$3=[1]Paramètres!$A$24,"Doubs","Franche-Comté")),"*** INCONNU ***"))))))</f>
        <v>Doubs</v>
      </c>
      <c r="I179" s="31">
        <f>LOOKUP(YEAR(G179)-[1]Paramètres!$E$1,[1]Paramètres!$A$1:$A$20)</f>
        <v>-13</v>
      </c>
      <c r="J179" s="31" t="str">
        <f>LOOKUP(I179,[1]Paramètres!$A$1:$B$20)</f>
        <v>M2</v>
      </c>
      <c r="K179" s="31">
        <f t="shared" si="24"/>
        <v>6</v>
      </c>
      <c r="L179" s="32" t="s">
        <v>875</v>
      </c>
      <c r="M179" s="32" t="s">
        <v>414</v>
      </c>
      <c r="N179" s="32" t="s">
        <v>411</v>
      </c>
      <c r="O179" s="32" t="s">
        <v>411</v>
      </c>
      <c r="P179" s="33" t="str">
        <f t="shared" si="18"/>
        <v>31F80G</v>
      </c>
      <c r="Q179" s="34">
        <f t="shared" si="25"/>
        <v>11000000</v>
      </c>
      <c r="R179" s="34">
        <f t="shared" si="25"/>
        <v>800000</v>
      </c>
      <c r="S179" s="34">
        <f t="shared" si="25"/>
        <v>10000000</v>
      </c>
      <c r="T179" s="34">
        <f t="shared" si="25"/>
        <v>10000000</v>
      </c>
      <c r="U179" s="34">
        <f t="shared" si="19"/>
        <v>31800000</v>
      </c>
      <c r="V179" s="35" t="str">
        <f t="shared" si="20"/>
        <v>31F</v>
      </c>
      <c r="W179" s="36">
        <f t="shared" si="21"/>
        <v>800000</v>
      </c>
      <c r="X179" s="35" t="str">
        <f t="shared" si="22"/>
        <v>31F80G</v>
      </c>
      <c r="Y179" s="36">
        <f t="shared" si="23"/>
        <v>0</v>
      </c>
      <c r="Z179" s="31" t="str">
        <f ca="1">LOOKUP(I179,[1]Paramètres!$A$1:$A$20,[1]Paramètres!$C$1:$C$21)</f>
        <v>-13</v>
      </c>
      <c r="AA179" s="14" t="s">
        <v>35</v>
      </c>
      <c r="AB179" s="37"/>
      <c r="AC179" s="38"/>
      <c r="AD179" s="38" t="str">
        <f>IF(ISNA(VLOOKUP(D179,'[1]Liste en forme Garçons'!$C:$C,1,FALSE)),"","*")</f>
        <v>*</v>
      </c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</row>
    <row r="180" spans="1:46" s="39" customFormat="1" x14ac:dyDescent="0.35">
      <c r="A180" s="19"/>
      <c r="B180" s="25" t="s">
        <v>99</v>
      </c>
      <c r="C180" s="25" t="s">
        <v>876</v>
      </c>
      <c r="D180" s="26" t="s">
        <v>877</v>
      </c>
      <c r="E180" s="27" t="s">
        <v>102</v>
      </c>
      <c r="F180" s="28">
        <v>666</v>
      </c>
      <c r="G180" s="29">
        <v>38560</v>
      </c>
      <c r="H180" s="30" t="str">
        <f>IF(E180="","",IF(COUNTIF([1]Paramètres!$H:$H,E180)=1,IF([1]Paramètres!$E$3=[1]Paramètres!$A$23,"Belfort/Montbéliard",IF([1]Paramètres!$E$3=[1]Paramètres!$A$24,"Doubs","Franche-Comté")),IF(COUNTIF([1]Paramètres!$I:$I,E180)=1,IF([1]Paramètres!$E$3=[1]Paramètres!$A$23,"Belfort/Montbéliard",IF([1]Paramètres!$E$3=[1]Paramètres!$A$24,"Belfort","Franche-Comté")),IF(COUNTIF([1]Paramètres!$J:$J,E180)=1,IF([1]Paramètres!$E$3=[1]Paramètres!$A$25,"Franche-Comté","Haute-Saône"),IF(COUNTIF([1]Paramètres!$K:$K,E180)=1,IF([1]Paramètres!$E$3=[1]Paramètres!$A$25,"Franche-Comté","Jura"),IF(COUNTIF([1]Paramètres!$G:$G,E180)=1,IF([1]Paramètres!$E$3=[1]Paramètres!$A$23,"Besançon",IF([1]Paramètres!$E$3=[1]Paramètres!$A$24,"Doubs","Franche-Comté")),"*** INCONNU ***"))))))</f>
        <v>Doubs</v>
      </c>
      <c r="I180" s="31">
        <f>LOOKUP(YEAR(G180)-[1]Paramètres!$E$1,[1]Paramètres!$A$1:$A$20)</f>
        <v>-12</v>
      </c>
      <c r="J180" s="31" t="str">
        <f>LOOKUP(I180,[1]Paramètres!$A$1:$B$20)</f>
        <v>M1</v>
      </c>
      <c r="K180" s="31">
        <f t="shared" si="24"/>
        <v>6</v>
      </c>
      <c r="L180" s="32" t="s">
        <v>438</v>
      </c>
      <c r="M180" s="32" t="s">
        <v>418</v>
      </c>
      <c r="N180" s="32" t="s">
        <v>399</v>
      </c>
      <c r="O180" s="32" t="s">
        <v>399</v>
      </c>
      <c r="P180" s="33" t="str">
        <f t="shared" si="18"/>
        <v>31F65G</v>
      </c>
      <c r="Q180" s="34">
        <f t="shared" si="25"/>
        <v>650000</v>
      </c>
      <c r="R180" s="34">
        <f t="shared" si="25"/>
        <v>1000000</v>
      </c>
      <c r="S180" s="34">
        <f t="shared" si="25"/>
        <v>15000000</v>
      </c>
      <c r="T180" s="34">
        <f t="shared" si="25"/>
        <v>15000000</v>
      </c>
      <c r="U180" s="34">
        <f t="shared" si="19"/>
        <v>31650000</v>
      </c>
      <c r="V180" s="35" t="str">
        <f t="shared" si="20"/>
        <v>31F</v>
      </c>
      <c r="W180" s="36">
        <f t="shared" si="21"/>
        <v>650000</v>
      </c>
      <c r="X180" s="35" t="str">
        <f t="shared" si="22"/>
        <v>31F65G</v>
      </c>
      <c r="Y180" s="36">
        <f t="shared" si="23"/>
        <v>0</v>
      </c>
      <c r="Z180" s="31" t="str">
        <f ca="1">LOOKUP(I180,[1]Paramètres!$A$1:$A$20,[1]Paramètres!$C$1:$C$21)</f>
        <v>-13</v>
      </c>
      <c r="AA180" s="14" t="s">
        <v>35</v>
      </c>
      <c r="AB180" s="37"/>
      <c r="AC180" s="38"/>
      <c r="AD180" s="38" t="str">
        <f>IF(ISNA(VLOOKUP(D180,'[1]Liste en forme Garçons'!$C:$C,1,FALSE)),"","*")</f>
        <v>*</v>
      </c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</row>
    <row r="181" spans="1:46" s="39" customFormat="1" x14ac:dyDescent="0.35">
      <c r="A181" s="19"/>
      <c r="B181" s="25" t="s">
        <v>604</v>
      </c>
      <c r="C181" s="25" t="s">
        <v>878</v>
      </c>
      <c r="D181" s="26" t="s">
        <v>879</v>
      </c>
      <c r="E181" s="27" t="s">
        <v>185</v>
      </c>
      <c r="F181" s="28">
        <v>601</v>
      </c>
      <c r="G181" s="29">
        <v>38687</v>
      </c>
      <c r="H181" s="30" t="str">
        <f>IF(E181="","",IF(COUNTIF([1]Paramètres!$H:$H,E181)=1,IF([1]Paramètres!$E$3=[1]Paramètres!$A$23,"Belfort/Montbéliard",IF([1]Paramètres!$E$3=[1]Paramètres!$A$24,"Doubs","Franche-Comté")),IF(COUNTIF([1]Paramètres!$I:$I,E181)=1,IF([1]Paramètres!$E$3=[1]Paramètres!$A$23,"Belfort/Montbéliard",IF([1]Paramètres!$E$3=[1]Paramètres!$A$24,"Belfort","Franche-Comté")),IF(COUNTIF([1]Paramètres!$J:$J,E181)=1,IF([1]Paramètres!$E$3=[1]Paramètres!$A$25,"Franche-Comté","Haute-Saône"),IF(COUNTIF([1]Paramètres!$K:$K,E181)=1,IF([1]Paramètres!$E$3=[1]Paramètres!$A$25,"Franche-Comté","Jura"),IF(COUNTIF([1]Paramètres!$G:$G,E181)=1,IF([1]Paramètres!$E$3=[1]Paramètres!$A$23,"Besançon",IF([1]Paramètres!$E$3=[1]Paramètres!$A$24,"Doubs","Franche-Comté")),"*** INCONNU ***"))))))</f>
        <v>Doubs</v>
      </c>
      <c r="I181" s="31">
        <f>LOOKUP(YEAR(G181)-[1]Paramètres!$E$1,[1]Paramètres!$A$1:$A$20)</f>
        <v>-12</v>
      </c>
      <c r="J181" s="31" t="str">
        <f>LOOKUP(I181,[1]Paramètres!$A$1:$B$20)</f>
        <v>M1</v>
      </c>
      <c r="K181" s="31">
        <f t="shared" si="24"/>
        <v>6</v>
      </c>
      <c r="L181" s="14" t="s">
        <v>880</v>
      </c>
      <c r="M181" s="14" t="s">
        <v>378</v>
      </c>
      <c r="N181" s="14" t="s">
        <v>414</v>
      </c>
      <c r="O181" s="14" t="s">
        <v>377</v>
      </c>
      <c r="P181" s="33" t="str">
        <f t="shared" si="18"/>
        <v>25F80G</v>
      </c>
      <c r="Q181" s="34">
        <f t="shared" si="25"/>
        <v>16000000</v>
      </c>
      <c r="R181" s="34">
        <f t="shared" si="25"/>
        <v>4000000</v>
      </c>
      <c r="S181" s="34">
        <f t="shared" si="25"/>
        <v>800000</v>
      </c>
      <c r="T181" s="34">
        <f t="shared" si="25"/>
        <v>5000000</v>
      </c>
      <c r="U181" s="34">
        <f t="shared" si="19"/>
        <v>25800000</v>
      </c>
      <c r="V181" s="35" t="str">
        <f t="shared" si="20"/>
        <v>25F</v>
      </c>
      <c r="W181" s="36">
        <f t="shared" si="21"/>
        <v>800000</v>
      </c>
      <c r="X181" s="35" t="str">
        <f t="shared" si="22"/>
        <v>25F80G</v>
      </c>
      <c r="Y181" s="36">
        <f t="shared" si="23"/>
        <v>0</v>
      </c>
      <c r="Z181" s="31" t="str">
        <f ca="1">LOOKUP(I181,[1]Paramètres!$A$1:$A$20,[1]Paramètres!$C$1:$C$21)</f>
        <v>-13</v>
      </c>
      <c r="AA181" s="14" t="s">
        <v>35</v>
      </c>
      <c r="AB181" s="37"/>
      <c r="AC181" s="38"/>
      <c r="AD181" s="38" t="str">
        <f>IF(ISNA(VLOOKUP(D181,'[1]Liste en forme Garçons'!$C:$C,1,FALSE)),"","*")</f>
        <v>*</v>
      </c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</row>
    <row r="182" spans="1:46" s="39" customFormat="1" x14ac:dyDescent="0.35">
      <c r="A182" s="19"/>
      <c r="B182" s="25" t="s">
        <v>565</v>
      </c>
      <c r="C182" s="25" t="s">
        <v>881</v>
      </c>
      <c r="D182" s="26" t="s">
        <v>882</v>
      </c>
      <c r="E182" s="27" t="s">
        <v>51</v>
      </c>
      <c r="F182" s="28">
        <v>668</v>
      </c>
      <c r="G182" s="29">
        <v>38657</v>
      </c>
      <c r="H182" s="30" t="str">
        <f>IF(E182="","",IF(COUNTIF([1]Paramètres!$H:$H,E182)=1,IF([1]Paramètres!$E$3=[1]Paramètres!$A$23,"Belfort/Montbéliard",IF([1]Paramètres!$E$3=[1]Paramètres!$A$24,"Doubs","Franche-Comté")),IF(COUNTIF([1]Paramètres!$I:$I,E182)=1,IF([1]Paramètres!$E$3=[1]Paramètres!$A$23,"Belfort/Montbéliard",IF([1]Paramètres!$E$3=[1]Paramètres!$A$24,"Belfort","Franche-Comté")),IF(COUNTIF([1]Paramètres!$J:$J,E182)=1,IF([1]Paramètres!$E$3=[1]Paramètres!$A$25,"Franche-Comté","Haute-Saône"),IF(COUNTIF([1]Paramètres!$K:$K,E182)=1,IF([1]Paramètres!$E$3=[1]Paramètres!$A$25,"Franche-Comté","Jura"),IF(COUNTIF([1]Paramètres!$G:$G,E182)=1,IF([1]Paramètres!$E$3=[1]Paramètres!$A$23,"Besançon",IF([1]Paramètres!$E$3=[1]Paramètres!$A$24,"Doubs","Franche-Comté")),"*** INCONNU ***"))))))</f>
        <v>Doubs</v>
      </c>
      <c r="I182" s="31">
        <f>LOOKUP(YEAR(G182)-[1]Paramètres!$E$1,[1]Paramètres!$A$1:$A$20)</f>
        <v>-12</v>
      </c>
      <c r="J182" s="31" t="str">
        <f>LOOKUP(I182,[1]Paramètres!$A$1:$B$20)</f>
        <v>M1</v>
      </c>
      <c r="K182" s="31">
        <f t="shared" si="24"/>
        <v>6</v>
      </c>
      <c r="L182" s="14" t="s">
        <v>883</v>
      </c>
      <c r="M182" s="14" t="s">
        <v>414</v>
      </c>
      <c r="N182" s="14">
        <v>0</v>
      </c>
      <c r="O182" s="14">
        <v>0</v>
      </c>
      <c r="P182" s="33" t="str">
        <f t="shared" si="18"/>
        <v>13F80G</v>
      </c>
      <c r="Q182" s="34">
        <f t="shared" si="25"/>
        <v>13000000</v>
      </c>
      <c r="R182" s="34">
        <f t="shared" si="25"/>
        <v>800000</v>
      </c>
      <c r="S182" s="34">
        <f t="shared" si="25"/>
        <v>0</v>
      </c>
      <c r="T182" s="34">
        <f t="shared" si="25"/>
        <v>0</v>
      </c>
      <c r="U182" s="34">
        <f t="shared" si="19"/>
        <v>13800000</v>
      </c>
      <c r="V182" s="35" t="str">
        <f t="shared" si="20"/>
        <v>13F</v>
      </c>
      <c r="W182" s="36">
        <f t="shared" si="21"/>
        <v>800000</v>
      </c>
      <c r="X182" s="35" t="str">
        <f t="shared" si="22"/>
        <v>13F80G</v>
      </c>
      <c r="Y182" s="36">
        <f t="shared" si="23"/>
        <v>0</v>
      </c>
      <c r="Z182" s="31" t="str">
        <f ca="1">LOOKUP(I182,[1]Paramètres!$A$1:$A$20,[1]Paramètres!$C$1:$C$21)</f>
        <v>-13</v>
      </c>
      <c r="AA182" s="14" t="s">
        <v>35</v>
      </c>
      <c r="AB182" s="37" t="s">
        <v>884</v>
      </c>
      <c r="AC182" s="38"/>
      <c r="AD182" s="38" t="str">
        <f>IF(ISNA(VLOOKUP(D182,'[1]Liste en forme Garçons'!$C:$C,1,FALSE)),"","*")</f>
        <v>*</v>
      </c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</row>
    <row r="183" spans="1:46" s="39" customFormat="1" x14ac:dyDescent="0.35">
      <c r="A183" s="19"/>
      <c r="B183" s="25" t="s">
        <v>246</v>
      </c>
      <c r="C183" s="25" t="s">
        <v>885</v>
      </c>
      <c r="D183" s="26" t="s">
        <v>886</v>
      </c>
      <c r="E183" s="27" t="s">
        <v>274</v>
      </c>
      <c r="F183" s="28">
        <v>590</v>
      </c>
      <c r="G183" s="29">
        <v>38532</v>
      </c>
      <c r="H183" s="30" t="str">
        <f>IF(E183="","",IF(COUNTIF([1]Paramètres!$H:$H,E183)=1,IF([1]Paramètres!$E$3=[1]Paramètres!$A$23,"Belfort/Montbéliard",IF([1]Paramètres!$E$3=[1]Paramètres!$A$24,"Doubs","Franche-Comté")),IF(COUNTIF([1]Paramètres!$I:$I,E183)=1,IF([1]Paramètres!$E$3=[1]Paramètres!$A$23,"Belfort/Montbéliard",IF([1]Paramètres!$E$3=[1]Paramètres!$A$24,"Belfort","Franche-Comté")),IF(COUNTIF([1]Paramètres!$J:$J,E183)=1,IF([1]Paramètres!$E$3=[1]Paramètres!$A$25,"Franche-Comté","Haute-Saône"),IF(COUNTIF([1]Paramètres!$K:$K,E183)=1,IF([1]Paramètres!$E$3=[1]Paramètres!$A$25,"Franche-Comté","Jura"),IF(COUNTIF([1]Paramètres!$G:$G,E183)=1,IF([1]Paramètres!$E$3=[1]Paramètres!$A$23,"Besançon",IF([1]Paramètres!$E$3=[1]Paramètres!$A$24,"Doubs","Franche-Comté")),"*** INCONNU ***"))))))</f>
        <v>Doubs</v>
      </c>
      <c r="I183" s="31">
        <f>LOOKUP(YEAR(G183)-[1]Paramètres!$E$1,[1]Paramètres!$A$1:$A$20)</f>
        <v>-12</v>
      </c>
      <c r="J183" s="31" t="str">
        <f>LOOKUP(I183,[1]Paramètres!$A$1:$B$20)</f>
        <v>M1</v>
      </c>
      <c r="K183" s="31">
        <f t="shared" si="24"/>
        <v>5</v>
      </c>
      <c r="L183" s="14" t="s">
        <v>418</v>
      </c>
      <c r="M183" s="14" t="s">
        <v>342</v>
      </c>
      <c r="N183" s="14" t="s">
        <v>431</v>
      </c>
      <c r="O183" s="14">
        <v>0</v>
      </c>
      <c r="P183" s="33" t="str">
        <f t="shared" si="18"/>
        <v>8F50G</v>
      </c>
      <c r="Q183" s="34">
        <f t="shared" si="25"/>
        <v>1000000</v>
      </c>
      <c r="R183" s="34">
        <f t="shared" si="25"/>
        <v>7000000</v>
      </c>
      <c r="S183" s="34">
        <f t="shared" si="25"/>
        <v>500000</v>
      </c>
      <c r="T183" s="34">
        <f t="shared" si="25"/>
        <v>0</v>
      </c>
      <c r="U183" s="34">
        <f t="shared" si="19"/>
        <v>8500000</v>
      </c>
      <c r="V183" s="35" t="str">
        <f t="shared" si="20"/>
        <v>8F</v>
      </c>
      <c r="W183" s="36">
        <f t="shared" si="21"/>
        <v>500000</v>
      </c>
      <c r="X183" s="35" t="str">
        <f t="shared" si="22"/>
        <v>8F50G</v>
      </c>
      <c r="Y183" s="36">
        <f t="shared" si="23"/>
        <v>0</v>
      </c>
      <c r="Z183" s="31" t="str">
        <f ca="1">LOOKUP(I183,[1]Paramètres!$A$1:$A$20,[1]Paramètres!$C$1:$C$21)</f>
        <v>-13</v>
      </c>
      <c r="AA183" s="14" t="s">
        <v>35</v>
      </c>
      <c r="AB183" s="37" t="s">
        <v>884</v>
      </c>
      <c r="AC183" s="38"/>
      <c r="AD183" s="38" t="str">
        <f>IF(ISNA(VLOOKUP(D183,'[1]Liste en forme Garçons'!$C:$C,1,FALSE)),"","*")</f>
        <v>*</v>
      </c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</row>
    <row r="184" spans="1:46" s="39" customFormat="1" x14ac:dyDescent="0.35">
      <c r="A184" s="19"/>
      <c r="B184" s="25" t="s">
        <v>130</v>
      </c>
      <c r="C184" s="25" t="s">
        <v>887</v>
      </c>
      <c r="D184" s="26" t="s">
        <v>888</v>
      </c>
      <c r="E184" s="27" t="s">
        <v>155</v>
      </c>
      <c r="F184" s="28">
        <v>567</v>
      </c>
      <c r="G184" s="29">
        <v>38267</v>
      </c>
      <c r="H184" s="30" t="str">
        <f>IF(E184="","",IF(COUNTIF([1]Paramètres!$H:$H,E184)=1,IF([1]Paramètres!$E$3=[1]Paramètres!$A$23,"Belfort/Montbéliard",IF([1]Paramètres!$E$3=[1]Paramètres!$A$24,"Doubs","Franche-Comté")),IF(COUNTIF([1]Paramètres!$I:$I,E184)=1,IF([1]Paramètres!$E$3=[1]Paramètres!$A$23,"Belfort/Montbéliard",IF([1]Paramètres!$E$3=[1]Paramètres!$A$24,"Belfort","Franche-Comté")),IF(COUNTIF([1]Paramètres!$J:$J,E184)=1,IF([1]Paramètres!$E$3=[1]Paramètres!$A$25,"Franche-Comté","Haute-Saône"),IF(COUNTIF([1]Paramètres!$K:$K,E184)=1,IF([1]Paramètres!$E$3=[1]Paramètres!$A$25,"Franche-Comté","Jura"),IF(COUNTIF([1]Paramètres!$G:$G,E184)=1,IF([1]Paramètres!$E$3=[1]Paramètres!$A$23,"Besançon",IF([1]Paramètres!$E$3=[1]Paramètres!$A$24,"Doubs","Franche-Comté")),"*** INCONNU ***"))))))</f>
        <v>Doubs</v>
      </c>
      <c r="I184" s="31">
        <f>LOOKUP(YEAR(G184)-[1]Paramètres!$E$1,[1]Paramètres!$A$1:$A$20)</f>
        <v>-13</v>
      </c>
      <c r="J184" s="31" t="str">
        <f>LOOKUP(I184,[1]Paramètres!$A$1:$B$20)</f>
        <v>M2</v>
      </c>
      <c r="K184" s="31">
        <f t="shared" si="24"/>
        <v>5</v>
      </c>
      <c r="L184" s="32" t="s">
        <v>692</v>
      </c>
      <c r="M184" s="32" t="s">
        <v>683</v>
      </c>
      <c r="N184" s="32" t="s">
        <v>418</v>
      </c>
      <c r="O184" s="32" t="s">
        <v>378</v>
      </c>
      <c r="P184" s="33" t="str">
        <f t="shared" si="18"/>
        <v>5F1G50H</v>
      </c>
      <c r="Q184" s="34">
        <f t="shared" si="25"/>
        <v>5000</v>
      </c>
      <c r="R184" s="34">
        <f t="shared" si="25"/>
        <v>10000</v>
      </c>
      <c r="S184" s="34">
        <f t="shared" si="25"/>
        <v>1000000</v>
      </c>
      <c r="T184" s="34">
        <f t="shared" si="25"/>
        <v>4000000</v>
      </c>
      <c r="U184" s="34">
        <f t="shared" si="19"/>
        <v>5015000</v>
      </c>
      <c r="V184" s="35" t="str">
        <f t="shared" si="20"/>
        <v>5F</v>
      </c>
      <c r="W184" s="36">
        <f t="shared" si="21"/>
        <v>15000</v>
      </c>
      <c r="X184" s="35" t="str">
        <f t="shared" si="22"/>
        <v>5F1G</v>
      </c>
      <c r="Y184" s="36">
        <f t="shared" si="23"/>
        <v>5000</v>
      </c>
      <c r="Z184" s="31" t="str">
        <f ca="1">LOOKUP(I184,[1]Paramètres!$A$1:$A$20,[1]Paramètres!$C$1:$C$21)</f>
        <v>-13</v>
      </c>
      <c r="AA184" s="14" t="s">
        <v>35</v>
      </c>
      <c r="AB184" s="37"/>
      <c r="AC184" s="38"/>
      <c r="AD184" s="38" t="str">
        <f>IF(ISNA(VLOOKUP(D184,'[1]Liste en forme Garçons'!$C:$C,1,FALSE)),"","*")</f>
        <v>*</v>
      </c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</row>
    <row r="185" spans="1:46" s="39" customFormat="1" x14ac:dyDescent="0.35">
      <c r="A185" s="19"/>
      <c r="B185" s="25" t="s">
        <v>400</v>
      </c>
      <c r="C185" s="25" t="s">
        <v>889</v>
      </c>
      <c r="D185" s="26" t="s">
        <v>890</v>
      </c>
      <c r="E185" s="27" t="s">
        <v>274</v>
      </c>
      <c r="F185" s="28">
        <v>608</v>
      </c>
      <c r="G185" s="29">
        <v>38510</v>
      </c>
      <c r="H185" s="30" t="str">
        <f>IF(E185="","",IF(COUNTIF([1]Paramètres!$H:$H,E185)=1,IF([1]Paramètres!$E$3=[1]Paramètres!$A$23,"Belfort/Montbéliard",IF([1]Paramètres!$E$3=[1]Paramètres!$A$24,"Doubs","Franche-Comté")),IF(COUNTIF([1]Paramètres!$I:$I,E185)=1,IF([1]Paramètres!$E$3=[1]Paramètres!$A$23,"Belfort/Montbéliard",IF([1]Paramètres!$E$3=[1]Paramètres!$A$24,"Belfort","Franche-Comté")),IF(COUNTIF([1]Paramètres!$J:$J,E185)=1,IF([1]Paramètres!$E$3=[1]Paramètres!$A$25,"Franche-Comté","Haute-Saône"),IF(COUNTIF([1]Paramètres!$K:$K,E185)=1,IF([1]Paramètres!$E$3=[1]Paramètres!$A$25,"Franche-Comté","Jura"),IF(COUNTIF([1]Paramètres!$G:$G,E185)=1,IF([1]Paramètres!$E$3=[1]Paramètres!$A$23,"Besançon",IF([1]Paramètres!$E$3=[1]Paramètres!$A$24,"Doubs","Franche-Comté")),"*** INCONNU ***"))))))</f>
        <v>Doubs</v>
      </c>
      <c r="I185" s="31">
        <f>LOOKUP(YEAR(G185)-[1]Paramètres!$E$1,[1]Paramètres!$A$1:$A$20)</f>
        <v>-12</v>
      </c>
      <c r="J185" s="31" t="str">
        <f>LOOKUP(I185,[1]Paramètres!$A$1:$B$20)</f>
        <v>M1</v>
      </c>
      <c r="K185" s="31">
        <f t="shared" si="24"/>
        <v>6</v>
      </c>
      <c r="L185" s="32" t="s">
        <v>438</v>
      </c>
      <c r="M185" s="32" t="s">
        <v>438</v>
      </c>
      <c r="N185" s="14" t="s">
        <v>414</v>
      </c>
      <c r="O185" s="14" t="s">
        <v>438</v>
      </c>
      <c r="P185" s="33" t="str">
        <f t="shared" si="18"/>
        <v>2F75G</v>
      </c>
      <c r="Q185" s="34">
        <f t="shared" si="25"/>
        <v>650000</v>
      </c>
      <c r="R185" s="34">
        <f t="shared" si="25"/>
        <v>650000</v>
      </c>
      <c r="S185" s="34">
        <f t="shared" si="25"/>
        <v>800000</v>
      </c>
      <c r="T185" s="34">
        <f t="shared" si="25"/>
        <v>650000</v>
      </c>
      <c r="U185" s="34">
        <f t="shared" si="19"/>
        <v>2750000</v>
      </c>
      <c r="V185" s="35" t="str">
        <f t="shared" si="20"/>
        <v>2F</v>
      </c>
      <c r="W185" s="36">
        <f t="shared" si="21"/>
        <v>750000</v>
      </c>
      <c r="X185" s="35" t="str">
        <f t="shared" si="22"/>
        <v>2F75G</v>
      </c>
      <c r="Y185" s="36">
        <f t="shared" si="23"/>
        <v>0</v>
      </c>
      <c r="Z185" s="31" t="str">
        <f ca="1">LOOKUP(I185,[1]Paramètres!$A$1:$A$20,[1]Paramètres!$C$1:$C$21)</f>
        <v>-13</v>
      </c>
      <c r="AA185" s="14" t="s">
        <v>35</v>
      </c>
      <c r="AB185" s="37"/>
      <c r="AC185" s="38"/>
      <c r="AD185" s="38" t="str">
        <f>IF(ISNA(VLOOKUP(D185,'[1]Liste en forme Garçons'!$C:$C,1,FALSE)),"","*")</f>
        <v>*</v>
      </c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</row>
    <row r="186" spans="1:46" s="39" customFormat="1" x14ac:dyDescent="0.35">
      <c r="A186" s="19"/>
      <c r="B186" s="25" t="s">
        <v>891</v>
      </c>
      <c r="C186" s="25" t="s">
        <v>892</v>
      </c>
      <c r="D186" s="26" t="s">
        <v>893</v>
      </c>
      <c r="E186" s="27" t="s">
        <v>108</v>
      </c>
      <c r="F186" s="28">
        <v>589</v>
      </c>
      <c r="G186" s="29">
        <v>38236</v>
      </c>
      <c r="H186" s="30" t="str">
        <f>IF(E186="","",IF(COUNTIF([1]Paramètres!$H:$H,E186)=1,IF([1]Paramètres!$E$3=[1]Paramètres!$A$23,"Belfort/Montbéliard",IF([1]Paramètres!$E$3=[1]Paramètres!$A$24,"Doubs","Franche-Comté")),IF(COUNTIF([1]Paramètres!$I:$I,E186)=1,IF([1]Paramètres!$E$3=[1]Paramètres!$A$23,"Belfort/Montbéliard",IF([1]Paramètres!$E$3=[1]Paramètres!$A$24,"Belfort","Franche-Comté")),IF(COUNTIF([1]Paramètres!$J:$J,E186)=1,IF([1]Paramètres!$E$3=[1]Paramètres!$A$25,"Franche-Comté","Haute-Saône"),IF(COUNTIF([1]Paramètres!$K:$K,E186)=1,IF([1]Paramètres!$E$3=[1]Paramètres!$A$25,"Franche-Comté","Jura"),IF(COUNTIF([1]Paramètres!$G:$G,E186)=1,IF([1]Paramètres!$E$3=[1]Paramètres!$A$23,"Besançon",IF([1]Paramètres!$E$3=[1]Paramètres!$A$24,"Doubs","Franche-Comté")),"*** INCONNU ***"))))))</f>
        <v>Doubs</v>
      </c>
      <c r="I186" s="31">
        <f>LOOKUP(YEAR(G186)-[1]Paramètres!$E$1,[1]Paramètres!$A$1:$A$20)</f>
        <v>-13</v>
      </c>
      <c r="J186" s="31" t="str">
        <f>LOOKUP(I186,[1]Paramètres!$A$1:$B$20)</f>
        <v>M2</v>
      </c>
      <c r="K186" s="31">
        <f t="shared" si="24"/>
        <v>5</v>
      </c>
      <c r="L186" s="32" t="s">
        <v>430</v>
      </c>
      <c r="M186" s="32" t="s">
        <v>430</v>
      </c>
      <c r="N186" s="14" t="s">
        <v>438</v>
      </c>
      <c r="O186" s="14" t="s">
        <v>418</v>
      </c>
      <c r="P186" s="33" t="str">
        <f t="shared" si="18"/>
        <v>2F45G</v>
      </c>
      <c r="Q186" s="34">
        <f t="shared" si="25"/>
        <v>400000</v>
      </c>
      <c r="R186" s="34">
        <f t="shared" si="25"/>
        <v>400000</v>
      </c>
      <c r="S186" s="34">
        <f t="shared" si="25"/>
        <v>650000</v>
      </c>
      <c r="T186" s="34">
        <f t="shared" si="25"/>
        <v>1000000</v>
      </c>
      <c r="U186" s="34">
        <f t="shared" si="19"/>
        <v>2450000</v>
      </c>
      <c r="V186" s="35" t="str">
        <f t="shared" si="20"/>
        <v>2F</v>
      </c>
      <c r="W186" s="36">
        <f t="shared" si="21"/>
        <v>450000</v>
      </c>
      <c r="X186" s="35" t="str">
        <f t="shared" si="22"/>
        <v>2F45G</v>
      </c>
      <c r="Y186" s="36">
        <f t="shared" si="23"/>
        <v>0</v>
      </c>
      <c r="Z186" s="31" t="str">
        <f ca="1">LOOKUP(I186,[1]Paramètres!$A$1:$A$20,[1]Paramètres!$C$1:$C$21)</f>
        <v>-13</v>
      </c>
      <c r="AA186" s="14" t="s">
        <v>35</v>
      </c>
      <c r="AB186" s="37" t="s">
        <v>894</v>
      </c>
      <c r="AC186" s="38"/>
      <c r="AD186" s="38" t="str">
        <f>IF(ISNA(VLOOKUP(D186,'[1]Liste en forme Garçons'!$C:$C,1,FALSE)),"","*")</f>
        <v>*</v>
      </c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</row>
    <row r="187" spans="1:46" s="39" customFormat="1" x14ac:dyDescent="0.35">
      <c r="A187" s="19"/>
      <c r="B187" s="25" t="s">
        <v>895</v>
      </c>
      <c r="C187" s="25" t="s">
        <v>896</v>
      </c>
      <c r="D187" s="26" t="s">
        <v>897</v>
      </c>
      <c r="E187" s="27" t="s">
        <v>97</v>
      </c>
      <c r="F187" s="28">
        <v>514</v>
      </c>
      <c r="G187" s="29">
        <v>38397</v>
      </c>
      <c r="H187" s="30" t="str">
        <f>IF(E187="","",IF(COUNTIF([1]Paramètres!$H:$H,E187)=1,IF([1]Paramètres!$E$3=[1]Paramètres!$A$23,"Belfort/Montbéliard",IF([1]Paramètres!$E$3=[1]Paramètres!$A$24,"Doubs","Franche-Comté")),IF(COUNTIF([1]Paramètres!$I:$I,E187)=1,IF([1]Paramètres!$E$3=[1]Paramètres!$A$23,"Belfort/Montbéliard",IF([1]Paramètres!$E$3=[1]Paramètres!$A$24,"Belfort","Franche-Comté")),IF(COUNTIF([1]Paramètres!$J:$J,E187)=1,IF([1]Paramètres!$E$3=[1]Paramètres!$A$25,"Franche-Comté","Haute-Saône"),IF(COUNTIF([1]Paramètres!$K:$K,E187)=1,IF([1]Paramètres!$E$3=[1]Paramètres!$A$25,"Franche-Comté","Jura"),IF(COUNTIF([1]Paramètres!$G:$G,E187)=1,IF([1]Paramètres!$E$3=[1]Paramètres!$A$23,"Besançon",IF([1]Paramètres!$E$3=[1]Paramètres!$A$24,"Doubs","Franche-Comté")),"*** INCONNU ***"))))))</f>
        <v>Doubs</v>
      </c>
      <c r="I187" s="31">
        <f>LOOKUP(YEAR(G187)-[1]Paramètres!$E$1,[1]Paramètres!$A$1:$A$20)</f>
        <v>-12</v>
      </c>
      <c r="J187" s="31" t="str">
        <f>LOOKUP(I187,[1]Paramètres!$A$1:$B$20)</f>
        <v>M1</v>
      </c>
      <c r="K187" s="31">
        <f t="shared" si="24"/>
        <v>5</v>
      </c>
      <c r="L187" s="32" t="s">
        <v>46</v>
      </c>
      <c r="M187" s="32" t="s">
        <v>431</v>
      </c>
      <c r="N187" s="32" t="s">
        <v>438</v>
      </c>
      <c r="O187" s="32" t="s">
        <v>418</v>
      </c>
      <c r="P187" s="33" t="str">
        <f t="shared" si="18"/>
        <v>2F15G</v>
      </c>
      <c r="Q187" s="34">
        <f t="shared" si="25"/>
        <v>0</v>
      </c>
      <c r="R187" s="34">
        <f t="shared" si="25"/>
        <v>500000</v>
      </c>
      <c r="S187" s="34">
        <f t="shared" si="25"/>
        <v>650000</v>
      </c>
      <c r="T187" s="34">
        <f t="shared" si="25"/>
        <v>1000000</v>
      </c>
      <c r="U187" s="34">
        <f t="shared" si="19"/>
        <v>2150000</v>
      </c>
      <c r="V187" s="35" t="str">
        <f t="shared" si="20"/>
        <v>2F</v>
      </c>
      <c r="W187" s="36">
        <f t="shared" si="21"/>
        <v>150000</v>
      </c>
      <c r="X187" s="35" t="str">
        <f t="shared" si="22"/>
        <v>2F15G</v>
      </c>
      <c r="Y187" s="36">
        <f t="shared" si="23"/>
        <v>0</v>
      </c>
      <c r="Z187" s="31" t="str">
        <f ca="1">LOOKUP(I187,[1]Paramètres!$A$1:$A$20,[1]Paramètres!$C$1:$C$21)</f>
        <v>-13</v>
      </c>
      <c r="AA187" s="14" t="s">
        <v>35</v>
      </c>
      <c r="AB187" s="37" t="s">
        <v>898</v>
      </c>
      <c r="AC187" s="38"/>
      <c r="AD187" s="38" t="str">
        <f>IF(ISNA(VLOOKUP(D187,'[1]Liste en forme Garçons'!$C:$C,1,FALSE)),"","*")</f>
        <v>*</v>
      </c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</row>
    <row r="188" spans="1:46" s="39" customFormat="1" x14ac:dyDescent="0.35">
      <c r="A188" s="19"/>
      <c r="B188" s="25" t="s">
        <v>246</v>
      </c>
      <c r="C188" s="25" t="s">
        <v>899</v>
      </c>
      <c r="D188" s="26" t="s">
        <v>900</v>
      </c>
      <c r="E188" s="27" t="s">
        <v>155</v>
      </c>
      <c r="F188" s="28">
        <v>523</v>
      </c>
      <c r="G188" s="29">
        <v>38075</v>
      </c>
      <c r="H188" s="30" t="str">
        <f>IF(E188="","",IF(COUNTIF([1]Paramètres!$H:$H,E188)=1,IF([1]Paramètres!$E$3=[1]Paramètres!$A$23,"Belfort/Montbéliard",IF([1]Paramètres!$E$3=[1]Paramètres!$A$24,"Doubs","Franche-Comté")),IF(COUNTIF([1]Paramètres!$I:$I,E188)=1,IF([1]Paramètres!$E$3=[1]Paramètres!$A$23,"Belfort/Montbéliard",IF([1]Paramètres!$E$3=[1]Paramètres!$A$24,"Belfort","Franche-Comté")),IF(COUNTIF([1]Paramètres!$J:$J,E188)=1,IF([1]Paramètres!$E$3=[1]Paramètres!$A$25,"Franche-Comté","Haute-Saône"),IF(COUNTIF([1]Paramètres!$K:$K,E188)=1,IF([1]Paramètres!$E$3=[1]Paramètres!$A$25,"Franche-Comté","Jura"),IF(COUNTIF([1]Paramètres!$G:$G,E188)=1,IF([1]Paramètres!$E$3=[1]Paramètres!$A$23,"Besançon",IF([1]Paramètres!$E$3=[1]Paramètres!$A$24,"Doubs","Franche-Comté")),"*** INCONNU ***"))))))</f>
        <v>Doubs</v>
      </c>
      <c r="I188" s="31">
        <f>LOOKUP(YEAR(G188)-[1]Paramètres!$E$1,[1]Paramètres!$A$1:$A$20)</f>
        <v>-13</v>
      </c>
      <c r="J188" s="31" t="str">
        <f>LOOKUP(I188,[1]Paramètres!$A$1:$B$20)</f>
        <v>M2</v>
      </c>
      <c r="K188" s="31">
        <f t="shared" si="24"/>
        <v>5</v>
      </c>
      <c r="L188" s="32" t="s">
        <v>466</v>
      </c>
      <c r="M188" s="32" t="s">
        <v>470</v>
      </c>
      <c r="N188" s="14" t="s">
        <v>431</v>
      </c>
      <c r="O188" s="14" t="s">
        <v>414</v>
      </c>
      <c r="P188" s="33" t="str">
        <f t="shared" si="18"/>
        <v>1F90G</v>
      </c>
      <c r="Q188" s="34">
        <f t="shared" si="25"/>
        <v>350000</v>
      </c>
      <c r="R188" s="34">
        <f t="shared" si="25"/>
        <v>250000</v>
      </c>
      <c r="S188" s="34">
        <f t="shared" si="25"/>
        <v>500000</v>
      </c>
      <c r="T188" s="34">
        <f t="shared" si="25"/>
        <v>800000</v>
      </c>
      <c r="U188" s="34">
        <f t="shared" si="19"/>
        <v>1900000</v>
      </c>
      <c r="V188" s="35" t="str">
        <f t="shared" si="20"/>
        <v>1F</v>
      </c>
      <c r="W188" s="36">
        <f t="shared" si="21"/>
        <v>900000</v>
      </c>
      <c r="X188" s="35" t="str">
        <f t="shared" si="22"/>
        <v>1F90G</v>
      </c>
      <c r="Y188" s="36">
        <f t="shared" si="23"/>
        <v>0</v>
      </c>
      <c r="Z188" s="31" t="str">
        <f ca="1">LOOKUP(I188,[1]Paramètres!$A$1:$A$20,[1]Paramètres!$C$1:$C$21)</f>
        <v>-13</v>
      </c>
      <c r="AA188" s="14" t="s">
        <v>35</v>
      </c>
      <c r="AB188" s="37" t="s">
        <v>894</v>
      </c>
      <c r="AC188" s="38"/>
      <c r="AD188" s="38" t="str">
        <f>IF(ISNA(VLOOKUP(D188,'[1]Liste en forme Garçons'!$C:$C,1,FALSE)),"","*")</f>
        <v>*</v>
      </c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</row>
    <row r="189" spans="1:46" s="39" customFormat="1" x14ac:dyDescent="0.35">
      <c r="A189" s="19"/>
      <c r="B189" s="25" t="s">
        <v>901</v>
      </c>
      <c r="C189" s="25" t="s">
        <v>902</v>
      </c>
      <c r="D189" s="26" t="s">
        <v>903</v>
      </c>
      <c r="E189" s="27" t="s">
        <v>155</v>
      </c>
      <c r="F189" s="28">
        <v>559</v>
      </c>
      <c r="G189" s="29">
        <v>38200</v>
      </c>
      <c r="H189" s="30" t="str">
        <f>IF(E189="","",IF(COUNTIF([1]Paramètres!$H:$H,E189)=1,IF([1]Paramètres!$E$3=[1]Paramètres!$A$23,"Belfort/Montbéliard",IF([1]Paramètres!$E$3=[1]Paramètres!$A$24,"Doubs","Franche-Comté")),IF(COUNTIF([1]Paramètres!$I:$I,E189)=1,IF([1]Paramètres!$E$3=[1]Paramètres!$A$23,"Belfort/Montbéliard",IF([1]Paramètres!$E$3=[1]Paramètres!$A$24,"Belfort","Franche-Comté")),IF(COUNTIF([1]Paramètres!$J:$J,E189)=1,IF([1]Paramètres!$E$3=[1]Paramètres!$A$25,"Franche-Comté","Haute-Saône"),IF(COUNTIF([1]Paramètres!$K:$K,E189)=1,IF([1]Paramètres!$E$3=[1]Paramètres!$A$25,"Franche-Comté","Jura"),IF(COUNTIF([1]Paramètres!$G:$G,E189)=1,IF([1]Paramètres!$E$3=[1]Paramètres!$A$23,"Besançon",IF([1]Paramètres!$E$3=[1]Paramètres!$A$24,"Doubs","Franche-Comté")),"*** INCONNU ***"))))))</f>
        <v>Doubs</v>
      </c>
      <c r="I189" s="31">
        <f>LOOKUP(YEAR(G189)-[1]Paramètres!$E$1,[1]Paramètres!$A$1:$A$20)</f>
        <v>-13</v>
      </c>
      <c r="J189" s="31" t="str">
        <f>LOOKUP(I189,[1]Paramètres!$A$1:$B$20)</f>
        <v>M2</v>
      </c>
      <c r="K189" s="31">
        <f t="shared" si="24"/>
        <v>5</v>
      </c>
      <c r="L189" s="32" t="s">
        <v>431</v>
      </c>
      <c r="M189" s="32" t="s">
        <v>455</v>
      </c>
      <c r="N189" s="14" t="s">
        <v>430</v>
      </c>
      <c r="O189" s="14" t="s">
        <v>430</v>
      </c>
      <c r="P189" s="33" t="str">
        <f t="shared" si="18"/>
        <v>1F60G</v>
      </c>
      <c r="Q189" s="34">
        <f t="shared" si="25"/>
        <v>500000</v>
      </c>
      <c r="R189" s="34">
        <f t="shared" si="25"/>
        <v>300000</v>
      </c>
      <c r="S189" s="34">
        <f t="shared" si="25"/>
        <v>400000</v>
      </c>
      <c r="T189" s="34">
        <f t="shared" si="25"/>
        <v>400000</v>
      </c>
      <c r="U189" s="34">
        <f t="shared" si="19"/>
        <v>1600000</v>
      </c>
      <c r="V189" s="35" t="str">
        <f t="shared" si="20"/>
        <v>1F</v>
      </c>
      <c r="W189" s="36">
        <f t="shared" si="21"/>
        <v>600000</v>
      </c>
      <c r="X189" s="35" t="str">
        <f t="shared" si="22"/>
        <v>1F60G</v>
      </c>
      <c r="Y189" s="36">
        <f t="shared" si="23"/>
        <v>0</v>
      </c>
      <c r="Z189" s="31" t="str">
        <f ca="1">LOOKUP(I189,[1]Paramètres!$A$1:$A$20,[1]Paramètres!$C$1:$C$21)</f>
        <v>-13</v>
      </c>
      <c r="AA189" s="14" t="s">
        <v>35</v>
      </c>
      <c r="AB189" s="37"/>
      <c r="AC189" s="38"/>
      <c r="AD189" s="38" t="str">
        <f>IF(ISNA(VLOOKUP(D189,'[1]Liste en forme Garçons'!$C:$C,1,FALSE)),"","*")</f>
        <v>*</v>
      </c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</row>
    <row r="190" spans="1:46" s="39" customFormat="1" x14ac:dyDescent="0.35">
      <c r="A190" s="19"/>
      <c r="B190" s="25" t="s">
        <v>904</v>
      </c>
      <c r="C190" s="25" t="s">
        <v>488</v>
      </c>
      <c r="D190" s="26" t="s">
        <v>905</v>
      </c>
      <c r="E190" s="27" t="s">
        <v>155</v>
      </c>
      <c r="F190" s="28">
        <v>577</v>
      </c>
      <c r="G190" s="29">
        <v>38109</v>
      </c>
      <c r="H190" s="30" t="str">
        <f>IF(E190="","",IF(COUNTIF([1]Paramètres!$H:$H,E190)=1,IF([1]Paramètres!$E$3=[1]Paramètres!$A$23,"Belfort/Montbéliard",IF([1]Paramètres!$E$3=[1]Paramètres!$A$24,"Doubs","Franche-Comté")),IF(COUNTIF([1]Paramètres!$I:$I,E190)=1,IF([1]Paramètres!$E$3=[1]Paramètres!$A$23,"Belfort/Montbéliard",IF([1]Paramètres!$E$3=[1]Paramètres!$A$24,"Belfort","Franche-Comté")),IF(COUNTIF([1]Paramètres!$J:$J,E190)=1,IF([1]Paramètres!$E$3=[1]Paramètres!$A$25,"Franche-Comté","Haute-Saône"),IF(COUNTIF([1]Paramètres!$K:$K,E190)=1,IF([1]Paramètres!$E$3=[1]Paramètres!$A$25,"Franche-Comté","Jura"),IF(COUNTIF([1]Paramètres!$G:$G,E190)=1,IF([1]Paramètres!$E$3=[1]Paramètres!$A$23,"Besançon",IF([1]Paramètres!$E$3=[1]Paramètres!$A$24,"Doubs","Franche-Comté")),"*** INCONNU ***"))))))</f>
        <v>Doubs</v>
      </c>
      <c r="I190" s="31">
        <f>LOOKUP(YEAR(G190)-[1]Paramètres!$E$1,[1]Paramètres!$A$1:$A$20)</f>
        <v>-13</v>
      </c>
      <c r="J190" s="31" t="str">
        <f>LOOKUP(I190,[1]Paramètres!$A$1:$B$20)</f>
        <v>M2</v>
      </c>
      <c r="K190" s="31">
        <f t="shared" si="24"/>
        <v>5</v>
      </c>
      <c r="L190" s="32" t="s">
        <v>683</v>
      </c>
      <c r="M190" s="32" t="s">
        <v>438</v>
      </c>
      <c r="N190" s="32" t="s">
        <v>455</v>
      </c>
      <c r="O190" s="32" t="s">
        <v>466</v>
      </c>
      <c r="P190" s="33" t="str">
        <f t="shared" si="18"/>
        <v>1F31G</v>
      </c>
      <c r="Q190" s="34">
        <f t="shared" si="25"/>
        <v>10000</v>
      </c>
      <c r="R190" s="34">
        <f t="shared" si="25"/>
        <v>650000</v>
      </c>
      <c r="S190" s="34">
        <f t="shared" si="25"/>
        <v>300000</v>
      </c>
      <c r="T190" s="34">
        <f t="shared" si="25"/>
        <v>350000</v>
      </c>
      <c r="U190" s="34">
        <f t="shared" si="19"/>
        <v>1310000</v>
      </c>
      <c r="V190" s="35" t="str">
        <f t="shared" si="20"/>
        <v>1F</v>
      </c>
      <c r="W190" s="36">
        <f t="shared" si="21"/>
        <v>310000</v>
      </c>
      <c r="X190" s="35" t="str">
        <f t="shared" si="22"/>
        <v>1F31G</v>
      </c>
      <c r="Y190" s="36">
        <f t="shared" si="23"/>
        <v>0</v>
      </c>
      <c r="Z190" s="31" t="str">
        <f ca="1">LOOKUP(I190,[1]Paramètres!$A$1:$A$20,[1]Paramètres!$C$1:$C$21)</f>
        <v>-13</v>
      </c>
      <c r="AA190" s="14" t="s">
        <v>35</v>
      </c>
      <c r="AB190" s="37"/>
      <c r="AC190" s="38"/>
      <c r="AD190" s="38" t="str">
        <f>IF(ISNA(VLOOKUP(D190,'[1]Liste en forme Garçons'!$C:$C,1,FALSE)),"","*")</f>
        <v>*</v>
      </c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</row>
    <row r="191" spans="1:46" s="39" customFormat="1" x14ac:dyDescent="0.35">
      <c r="A191" s="19"/>
      <c r="B191" s="25" t="s">
        <v>906</v>
      </c>
      <c r="C191" s="25" t="s">
        <v>907</v>
      </c>
      <c r="D191" s="26" t="s">
        <v>908</v>
      </c>
      <c r="E191" s="27" t="s">
        <v>274</v>
      </c>
      <c r="F191" s="28">
        <v>505</v>
      </c>
      <c r="G191" s="29">
        <v>38671</v>
      </c>
      <c r="H191" s="30" t="str">
        <f>IF(E191="","",IF(COUNTIF([1]Paramètres!$H:$H,E191)=1,IF([1]Paramètres!$E$3=[1]Paramètres!$A$23,"Belfort/Montbéliard",IF([1]Paramètres!$E$3=[1]Paramètres!$A$24,"Doubs","Franche-Comté")),IF(COUNTIF([1]Paramètres!$I:$I,E191)=1,IF([1]Paramètres!$E$3=[1]Paramètres!$A$23,"Belfort/Montbéliard",IF([1]Paramètres!$E$3=[1]Paramètres!$A$24,"Belfort","Franche-Comté")),IF(COUNTIF([1]Paramètres!$J:$J,E191)=1,IF([1]Paramètres!$E$3=[1]Paramètres!$A$25,"Franche-Comté","Haute-Saône"),IF(COUNTIF([1]Paramètres!$K:$K,E191)=1,IF([1]Paramètres!$E$3=[1]Paramètres!$A$25,"Franche-Comté","Jura"),IF(COUNTIF([1]Paramètres!$G:$G,E191)=1,IF([1]Paramètres!$E$3=[1]Paramètres!$A$23,"Besançon",IF([1]Paramètres!$E$3=[1]Paramètres!$A$24,"Doubs","Franche-Comté")),"*** INCONNU ***"))))))</f>
        <v>Doubs</v>
      </c>
      <c r="I191" s="31">
        <f>LOOKUP(YEAR(G191)-[1]Paramètres!$E$1,[1]Paramètres!$A$1:$A$20)</f>
        <v>-12</v>
      </c>
      <c r="J191" s="31" t="str">
        <f>LOOKUP(I191,[1]Paramètres!$A$1:$B$20)</f>
        <v>M1</v>
      </c>
      <c r="K191" s="31">
        <f t="shared" si="24"/>
        <v>5</v>
      </c>
      <c r="L191" s="32" t="s">
        <v>455</v>
      </c>
      <c r="M191" s="32" t="s">
        <v>471</v>
      </c>
      <c r="N191" s="14" t="s">
        <v>484</v>
      </c>
      <c r="O191" s="14" t="s">
        <v>431</v>
      </c>
      <c r="P191" s="33" t="str">
        <f t="shared" si="18"/>
        <v>1F18G</v>
      </c>
      <c r="Q191" s="34">
        <f t="shared" si="25"/>
        <v>300000</v>
      </c>
      <c r="R191" s="34">
        <f t="shared" si="25"/>
        <v>220000</v>
      </c>
      <c r="S191" s="34">
        <f t="shared" si="25"/>
        <v>160000</v>
      </c>
      <c r="T191" s="34">
        <f t="shared" si="25"/>
        <v>500000</v>
      </c>
      <c r="U191" s="34">
        <f t="shared" si="19"/>
        <v>1180000</v>
      </c>
      <c r="V191" s="35" t="str">
        <f t="shared" si="20"/>
        <v>1F</v>
      </c>
      <c r="W191" s="36">
        <f t="shared" si="21"/>
        <v>180000</v>
      </c>
      <c r="X191" s="35" t="str">
        <f t="shared" si="22"/>
        <v>1F18G</v>
      </c>
      <c r="Y191" s="36">
        <f t="shared" si="23"/>
        <v>0</v>
      </c>
      <c r="Z191" s="31" t="str">
        <f ca="1">LOOKUP(I191,[1]Paramètres!$A$1:$A$20,[1]Paramètres!$C$1:$C$21)</f>
        <v>-13</v>
      </c>
      <c r="AA191" s="14" t="s">
        <v>35</v>
      </c>
      <c r="AB191" s="37"/>
      <c r="AC191" s="38"/>
      <c r="AD191" s="38" t="str">
        <f>IF(ISNA(VLOOKUP(D191,'[1]Liste en forme Garçons'!$C:$C,1,FALSE)),"","*")</f>
        <v>*</v>
      </c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</row>
    <row r="192" spans="1:46" s="39" customFormat="1" x14ac:dyDescent="0.35">
      <c r="A192" s="19"/>
      <c r="B192" s="25" t="s">
        <v>548</v>
      </c>
      <c r="C192" s="25" t="s">
        <v>909</v>
      </c>
      <c r="D192" s="26" t="s">
        <v>910</v>
      </c>
      <c r="E192" s="27" t="s">
        <v>93</v>
      </c>
      <c r="F192" s="28">
        <v>509</v>
      </c>
      <c r="G192" s="29">
        <v>38034</v>
      </c>
      <c r="H192" s="30" t="str">
        <f>IF(E192="","",IF(COUNTIF([1]Paramètres!$H:$H,E192)=1,IF([1]Paramètres!$E$3=[1]Paramètres!$A$23,"Belfort/Montbéliard",IF([1]Paramètres!$E$3=[1]Paramètres!$A$24,"Doubs","Franche-Comté")),IF(COUNTIF([1]Paramètres!$I:$I,E192)=1,IF([1]Paramètres!$E$3=[1]Paramètres!$A$23,"Belfort/Montbéliard",IF([1]Paramètres!$E$3=[1]Paramètres!$A$24,"Belfort","Franche-Comté")),IF(COUNTIF([1]Paramètres!$J:$J,E192)=1,IF([1]Paramètres!$E$3=[1]Paramètres!$A$25,"Franche-Comté","Haute-Saône"),IF(COUNTIF([1]Paramètres!$K:$K,E192)=1,IF([1]Paramètres!$E$3=[1]Paramètres!$A$25,"Franche-Comté","Jura"),IF(COUNTIF([1]Paramètres!$G:$G,E192)=1,IF([1]Paramètres!$E$3=[1]Paramètres!$A$23,"Besançon",IF([1]Paramètres!$E$3=[1]Paramètres!$A$24,"Doubs","Franche-Comté")),"*** INCONNU ***"))))))</f>
        <v>Doubs</v>
      </c>
      <c r="I192" s="31">
        <f>LOOKUP(YEAR(G192)-[1]Paramètres!$E$1,[1]Paramètres!$A$1:$A$20)</f>
        <v>-13</v>
      </c>
      <c r="J192" s="31" t="str">
        <f>LOOKUP(I192,[1]Paramètres!$A$1:$B$20)</f>
        <v>M2</v>
      </c>
      <c r="K192" s="31">
        <f t="shared" si="24"/>
        <v>5</v>
      </c>
      <c r="L192" s="32" t="s">
        <v>466</v>
      </c>
      <c r="M192" s="32" t="s">
        <v>466</v>
      </c>
      <c r="N192" s="32" t="s">
        <v>430</v>
      </c>
      <c r="O192" s="32">
        <v>0</v>
      </c>
      <c r="P192" s="33" t="str">
        <f t="shared" si="18"/>
        <v>1F10G</v>
      </c>
      <c r="Q192" s="34">
        <f t="shared" si="25"/>
        <v>350000</v>
      </c>
      <c r="R192" s="34">
        <f t="shared" si="25"/>
        <v>350000</v>
      </c>
      <c r="S192" s="34">
        <f t="shared" si="25"/>
        <v>400000</v>
      </c>
      <c r="T192" s="34">
        <f t="shared" si="25"/>
        <v>0</v>
      </c>
      <c r="U192" s="34">
        <f t="shared" si="19"/>
        <v>1100000</v>
      </c>
      <c r="V192" s="35" t="str">
        <f t="shared" si="20"/>
        <v>1F</v>
      </c>
      <c r="W192" s="36">
        <f t="shared" si="21"/>
        <v>100000</v>
      </c>
      <c r="X192" s="35" t="str">
        <f t="shared" si="22"/>
        <v>1F10G</v>
      </c>
      <c r="Y192" s="36">
        <f t="shared" si="23"/>
        <v>0</v>
      </c>
      <c r="Z192" s="31" t="str">
        <f ca="1">LOOKUP(I192,[1]Paramètres!$A$1:$A$20,[1]Paramètres!$C$1:$C$21)</f>
        <v>-13</v>
      </c>
      <c r="AA192" s="14" t="s">
        <v>35</v>
      </c>
      <c r="AB192" s="37" t="s">
        <v>884</v>
      </c>
      <c r="AC192" s="38"/>
      <c r="AD192" s="38" t="str">
        <f>IF(ISNA(VLOOKUP(D192,'[1]Liste en forme Garçons'!$C:$C,1,FALSE)),"","*")</f>
        <v>*</v>
      </c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</row>
    <row r="193" spans="1:46" s="39" customFormat="1" x14ac:dyDescent="0.35">
      <c r="A193" s="19"/>
      <c r="B193" s="25" t="s">
        <v>911</v>
      </c>
      <c r="C193" s="25" t="s">
        <v>912</v>
      </c>
      <c r="D193" s="26" t="s">
        <v>913</v>
      </c>
      <c r="E193" s="27" t="s">
        <v>93</v>
      </c>
      <c r="F193" s="28">
        <v>530</v>
      </c>
      <c r="G193" s="29">
        <v>38308</v>
      </c>
      <c r="H193" s="30" t="str">
        <f>IF(E193="","",IF(COUNTIF([1]Paramètres!$H:$H,E193)=1,IF([1]Paramètres!$E$3=[1]Paramètres!$A$23,"Belfort/Montbéliard",IF([1]Paramètres!$E$3=[1]Paramètres!$A$24,"Doubs","Franche-Comté")),IF(COUNTIF([1]Paramètres!$I:$I,E193)=1,IF([1]Paramètres!$E$3=[1]Paramètres!$A$23,"Belfort/Montbéliard",IF([1]Paramètres!$E$3=[1]Paramètres!$A$24,"Belfort","Franche-Comté")),IF(COUNTIF([1]Paramètres!$J:$J,E193)=1,IF([1]Paramètres!$E$3=[1]Paramètres!$A$25,"Franche-Comté","Haute-Saône"),IF(COUNTIF([1]Paramètres!$K:$K,E193)=1,IF([1]Paramètres!$E$3=[1]Paramètres!$A$25,"Franche-Comté","Jura"),IF(COUNTIF([1]Paramètres!$G:$G,E193)=1,IF([1]Paramètres!$E$3=[1]Paramètres!$A$23,"Besançon",IF([1]Paramètres!$E$3=[1]Paramètres!$A$24,"Doubs","Franche-Comté")),"*** INCONNU ***"))))))</f>
        <v>Doubs</v>
      </c>
      <c r="I193" s="31">
        <f>LOOKUP(YEAR(G193)-[1]Paramètres!$E$1,[1]Paramètres!$A$1:$A$20)</f>
        <v>-13</v>
      </c>
      <c r="J193" s="31" t="str">
        <f>LOOKUP(I193,[1]Paramètres!$A$1:$B$20)</f>
        <v>M2</v>
      </c>
      <c r="K193" s="31">
        <f t="shared" si="24"/>
        <v>5</v>
      </c>
      <c r="L193" s="32" t="s">
        <v>430</v>
      </c>
      <c r="M193" s="32" t="s">
        <v>455</v>
      </c>
      <c r="N193" s="32" t="s">
        <v>466</v>
      </c>
      <c r="O193" s="32">
        <v>0</v>
      </c>
      <c r="P193" s="33" t="str">
        <f t="shared" si="18"/>
        <v>1F5G</v>
      </c>
      <c r="Q193" s="34">
        <f t="shared" si="25"/>
        <v>400000</v>
      </c>
      <c r="R193" s="34">
        <f t="shared" si="25"/>
        <v>300000</v>
      </c>
      <c r="S193" s="34">
        <f t="shared" si="25"/>
        <v>350000</v>
      </c>
      <c r="T193" s="34">
        <f t="shared" si="25"/>
        <v>0</v>
      </c>
      <c r="U193" s="34">
        <f t="shared" si="19"/>
        <v>1050000</v>
      </c>
      <c r="V193" s="35" t="str">
        <f t="shared" si="20"/>
        <v>1F</v>
      </c>
      <c r="W193" s="36">
        <f t="shared" si="21"/>
        <v>50000</v>
      </c>
      <c r="X193" s="35" t="str">
        <f t="shared" si="22"/>
        <v>1F5G</v>
      </c>
      <c r="Y193" s="36">
        <f t="shared" si="23"/>
        <v>0</v>
      </c>
      <c r="Z193" s="31" t="str">
        <f ca="1">LOOKUP(I193,[1]Paramètres!$A$1:$A$20,[1]Paramètres!$C$1:$C$21)</f>
        <v>-13</v>
      </c>
      <c r="AA193" s="14" t="s">
        <v>35</v>
      </c>
      <c r="AB193" s="37" t="s">
        <v>884</v>
      </c>
      <c r="AC193" s="38"/>
      <c r="AD193" s="38" t="str">
        <f>IF(ISNA(VLOOKUP(D193,'[1]Liste en forme Garçons'!$C:$C,1,FALSE)),"","*")</f>
        <v>*</v>
      </c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</row>
    <row r="194" spans="1:46" s="39" customFormat="1" x14ac:dyDescent="0.35">
      <c r="A194" s="19"/>
      <c r="B194" s="25" t="s">
        <v>52</v>
      </c>
      <c r="C194" s="25" t="s">
        <v>914</v>
      </c>
      <c r="D194" s="26" t="s">
        <v>915</v>
      </c>
      <c r="E194" s="27" t="s">
        <v>128</v>
      </c>
      <c r="F194" s="28">
        <v>539</v>
      </c>
      <c r="G194" s="29">
        <v>38035</v>
      </c>
      <c r="H194" s="30" t="str">
        <f>IF(E194="","",IF(COUNTIF([1]Paramètres!$H:$H,E194)=1,IF([1]Paramètres!$E$3=[1]Paramètres!$A$23,"Belfort/Montbéliard",IF([1]Paramètres!$E$3=[1]Paramètres!$A$24,"Doubs","Franche-Comté")),IF(COUNTIF([1]Paramètres!$I:$I,E194)=1,IF([1]Paramètres!$E$3=[1]Paramètres!$A$23,"Belfort/Montbéliard",IF([1]Paramètres!$E$3=[1]Paramètres!$A$24,"Belfort","Franche-Comté")),IF(COUNTIF([1]Paramètres!$J:$J,E194)=1,IF([1]Paramètres!$E$3=[1]Paramètres!$A$25,"Franche-Comté","Haute-Saône"),IF(COUNTIF([1]Paramètres!$K:$K,E194)=1,IF([1]Paramètres!$E$3=[1]Paramètres!$A$25,"Franche-Comté","Jura"),IF(COUNTIF([1]Paramètres!$G:$G,E194)=1,IF([1]Paramètres!$E$3=[1]Paramètres!$A$23,"Besançon",IF([1]Paramètres!$E$3=[1]Paramètres!$A$24,"Doubs","Franche-Comté")),"*** INCONNU ***"))))))</f>
        <v>Doubs</v>
      </c>
      <c r="I194" s="31">
        <f>LOOKUP(YEAR(G194)-[1]Paramètres!$E$1,[1]Paramètres!$A$1:$A$20)</f>
        <v>-13</v>
      </c>
      <c r="J194" s="31" t="str">
        <f>LOOKUP(I194,[1]Paramètres!$A$1:$B$20)</f>
        <v>M2</v>
      </c>
      <c r="K194" s="31">
        <f t="shared" si="24"/>
        <v>5</v>
      </c>
      <c r="L194" s="32" t="s">
        <v>470</v>
      </c>
      <c r="M194" s="32" t="s">
        <v>466</v>
      </c>
      <c r="N194" s="14" t="s">
        <v>466</v>
      </c>
      <c r="O194" s="14" t="s">
        <v>456</v>
      </c>
      <c r="P194" s="33" t="str">
        <f t="shared" ref="P194:P257" si="26">IF(Y194&gt;0,CONCATENATE(X194,INT(Y194/POWER(10,INT(LOG10(Y194)/2)*2)),CHAR(73-INT(LOG10(Y194)/2))),X194)</f>
        <v>1F2G</v>
      </c>
      <c r="Q194" s="34">
        <f t="shared" si="25"/>
        <v>250000</v>
      </c>
      <c r="R194" s="34">
        <f t="shared" si="25"/>
        <v>350000</v>
      </c>
      <c r="S194" s="34">
        <f t="shared" si="25"/>
        <v>350000</v>
      </c>
      <c r="T194" s="34">
        <f t="shared" si="25"/>
        <v>70000</v>
      </c>
      <c r="U194" s="34">
        <f t="shared" ref="U194:U257" si="27">Q194+R194+S194+T194</f>
        <v>1020000</v>
      </c>
      <c r="V194" s="35" t="str">
        <f t="shared" ref="V194:V257" si="28">IF(U194&gt;0,CONCATENATE(INT(U194/POWER(10,INT(MIN(LOG10(U194),16)/2)*2)),CHAR(73-INT(MIN(LOG10(U194),16)/2))),"0")</f>
        <v>1F</v>
      </c>
      <c r="W194" s="36">
        <f t="shared" ref="W194:W257" si="29">IF(U194&gt;0,U194-INT(U194/POWER(10,INT(MIN(LOG10(U194),16)/2)*2))*POWER(10,INT(MIN(LOG10(U194),16)/2)*2),0)</f>
        <v>20000</v>
      </c>
      <c r="X194" s="35" t="str">
        <f t="shared" ref="X194:X257" si="30">IF(W194&gt;0,CONCATENATE(V194,INT(W194/POWER(10,INT(LOG10(W194)/2)*2)),CHAR(73-INT(LOG10(W194)/2))),V194)</f>
        <v>1F2G</v>
      </c>
      <c r="Y194" s="36">
        <f t="shared" ref="Y194:Y257" si="31">IF(W194&gt;0,W194-INT(W194/POWER(10,INT(LOG10(W194)/2)*2))*POWER(10,INT(LOG10(W194)/2)*2),0)</f>
        <v>0</v>
      </c>
      <c r="Z194" s="31" t="str">
        <f ca="1">LOOKUP(I194,[1]Paramètres!$A$1:$A$20,[1]Paramètres!$C$1:$C$21)</f>
        <v>-13</v>
      </c>
      <c r="AA194" s="14" t="s">
        <v>35</v>
      </c>
      <c r="AB194" s="37"/>
      <c r="AC194" s="38"/>
      <c r="AD194" s="38" t="str">
        <f>IF(ISNA(VLOOKUP(D194,'[1]Liste en forme Garçons'!$C:$C,1,FALSE)),"","*")</f>
        <v>*</v>
      </c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</row>
    <row r="195" spans="1:46" s="39" customFormat="1" x14ac:dyDescent="0.35">
      <c r="A195" s="19"/>
      <c r="B195" s="25" t="s">
        <v>522</v>
      </c>
      <c r="C195" s="25" t="s">
        <v>887</v>
      </c>
      <c r="D195" s="26" t="s">
        <v>916</v>
      </c>
      <c r="E195" s="27" t="s">
        <v>155</v>
      </c>
      <c r="F195" s="28">
        <v>547</v>
      </c>
      <c r="G195" s="29">
        <v>38267</v>
      </c>
      <c r="H195" s="30" t="str">
        <f>IF(E195="","",IF(COUNTIF([1]Paramètres!$H:$H,E195)=1,IF([1]Paramètres!$E$3=[1]Paramètres!$A$23,"Belfort/Montbéliard",IF([1]Paramètres!$E$3=[1]Paramètres!$A$24,"Doubs","Franche-Comté")),IF(COUNTIF([1]Paramètres!$I:$I,E195)=1,IF([1]Paramètres!$E$3=[1]Paramètres!$A$23,"Belfort/Montbéliard",IF([1]Paramètres!$E$3=[1]Paramètres!$A$24,"Belfort","Franche-Comté")),IF(COUNTIF([1]Paramètres!$J:$J,E195)=1,IF([1]Paramètres!$E$3=[1]Paramètres!$A$25,"Franche-Comté","Haute-Saône"),IF(COUNTIF([1]Paramètres!$K:$K,E195)=1,IF([1]Paramètres!$E$3=[1]Paramètres!$A$25,"Franche-Comté","Jura"),IF(COUNTIF([1]Paramètres!$G:$G,E195)=1,IF([1]Paramètres!$E$3=[1]Paramètres!$A$23,"Besançon",IF([1]Paramètres!$E$3=[1]Paramètres!$A$24,"Doubs","Franche-Comté")),"*** INCONNU ***"))))))</f>
        <v>Doubs</v>
      </c>
      <c r="I195" s="31">
        <f>LOOKUP(YEAR(G195)-[1]Paramètres!$E$1,[1]Paramètres!$A$1:$A$20)</f>
        <v>-13</v>
      </c>
      <c r="J195" s="31" t="str">
        <f>LOOKUP(I195,[1]Paramètres!$A$1:$B$20)</f>
        <v>M2</v>
      </c>
      <c r="K195" s="31">
        <f t="shared" si="24"/>
        <v>5</v>
      </c>
      <c r="L195" s="32" t="s">
        <v>775</v>
      </c>
      <c r="M195" s="32" t="s">
        <v>749</v>
      </c>
      <c r="N195" s="32" t="s">
        <v>470</v>
      </c>
      <c r="O195" s="32" t="s">
        <v>438</v>
      </c>
      <c r="P195" s="33" t="str">
        <f t="shared" si="26"/>
        <v>91G10H</v>
      </c>
      <c r="Q195" s="34">
        <f t="shared" si="25"/>
        <v>3000</v>
      </c>
      <c r="R195" s="34">
        <f t="shared" si="25"/>
        <v>8000</v>
      </c>
      <c r="S195" s="34">
        <f t="shared" si="25"/>
        <v>250000</v>
      </c>
      <c r="T195" s="34">
        <f t="shared" si="25"/>
        <v>650000</v>
      </c>
      <c r="U195" s="34">
        <f t="shared" si="27"/>
        <v>911000</v>
      </c>
      <c r="V195" s="35" t="str">
        <f t="shared" si="28"/>
        <v>91G</v>
      </c>
      <c r="W195" s="36">
        <f t="shared" si="29"/>
        <v>1000</v>
      </c>
      <c r="X195" s="35" t="str">
        <f t="shared" si="30"/>
        <v>91G10H</v>
      </c>
      <c r="Y195" s="36">
        <f t="shared" si="31"/>
        <v>0</v>
      </c>
      <c r="Z195" s="31" t="str">
        <f ca="1">LOOKUP(I195,[1]Paramètres!$A$1:$A$20,[1]Paramètres!$C$1:$C$21)</f>
        <v>-13</v>
      </c>
      <c r="AA195" s="14" t="s">
        <v>35</v>
      </c>
      <c r="AB195" s="37"/>
      <c r="AC195" s="38"/>
      <c r="AD195" s="38" t="str">
        <f>IF(ISNA(VLOOKUP(D195,'[1]Liste en forme Garçons'!$C:$C,1,FALSE)),"","*")</f>
        <v>*</v>
      </c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</row>
    <row r="196" spans="1:46" s="39" customFormat="1" x14ac:dyDescent="0.35">
      <c r="A196" s="19"/>
      <c r="B196" s="25" t="s">
        <v>917</v>
      </c>
      <c r="C196" s="25" t="s">
        <v>918</v>
      </c>
      <c r="D196" s="26" t="s">
        <v>919</v>
      </c>
      <c r="E196" s="27" t="s">
        <v>724</v>
      </c>
      <c r="F196" s="28">
        <v>544</v>
      </c>
      <c r="G196" s="29">
        <v>38478</v>
      </c>
      <c r="H196" s="30" t="str">
        <f>IF(E196="","",IF(COUNTIF([1]Paramètres!$H:$H,E196)=1,IF([1]Paramètres!$E$3=[1]Paramètres!$A$23,"Belfort/Montbéliard",IF([1]Paramètres!$E$3=[1]Paramètres!$A$24,"Doubs","Franche-Comté")),IF(COUNTIF([1]Paramètres!$I:$I,E196)=1,IF([1]Paramètres!$E$3=[1]Paramètres!$A$23,"Belfort/Montbéliard",IF([1]Paramètres!$E$3=[1]Paramètres!$A$24,"Belfort","Franche-Comté")),IF(COUNTIF([1]Paramètres!$J:$J,E196)=1,IF([1]Paramètres!$E$3=[1]Paramètres!$A$25,"Franche-Comté","Haute-Saône"),IF(COUNTIF([1]Paramètres!$K:$K,E196)=1,IF([1]Paramètres!$E$3=[1]Paramètres!$A$25,"Franche-Comté","Jura"),IF(COUNTIF([1]Paramètres!$G:$G,E196)=1,IF([1]Paramètres!$E$3=[1]Paramètres!$A$23,"Besançon",IF([1]Paramètres!$E$3=[1]Paramètres!$A$24,"Doubs","Franche-Comté")),"*** INCONNU ***"))))))</f>
        <v>Doubs</v>
      </c>
      <c r="I196" s="31">
        <f>LOOKUP(YEAR(G196)-[1]Paramètres!$E$1,[1]Paramètres!$A$1:$A$20)</f>
        <v>-12</v>
      </c>
      <c r="J196" s="31" t="str">
        <f>LOOKUP(I196,[1]Paramètres!$A$1:$B$20)</f>
        <v>M1</v>
      </c>
      <c r="K196" s="31">
        <f t="shared" si="24"/>
        <v>5</v>
      </c>
      <c r="L196" s="32" t="s">
        <v>749</v>
      </c>
      <c r="M196" s="32" t="s">
        <v>444</v>
      </c>
      <c r="N196" s="32" t="s">
        <v>444</v>
      </c>
      <c r="O196" s="32" t="s">
        <v>431</v>
      </c>
      <c r="P196" s="33" t="str">
        <f t="shared" si="26"/>
        <v>80G80H</v>
      </c>
      <c r="Q196" s="34">
        <f t="shared" si="25"/>
        <v>8000</v>
      </c>
      <c r="R196" s="34">
        <f t="shared" si="25"/>
        <v>150000</v>
      </c>
      <c r="S196" s="34">
        <f t="shared" si="25"/>
        <v>150000</v>
      </c>
      <c r="T196" s="34">
        <f t="shared" si="25"/>
        <v>500000</v>
      </c>
      <c r="U196" s="34">
        <f t="shared" si="27"/>
        <v>808000</v>
      </c>
      <c r="V196" s="35" t="str">
        <f t="shared" si="28"/>
        <v>80G</v>
      </c>
      <c r="W196" s="36">
        <f t="shared" si="29"/>
        <v>8000</v>
      </c>
      <c r="X196" s="35" t="str">
        <f t="shared" si="30"/>
        <v>80G80H</v>
      </c>
      <c r="Y196" s="36">
        <f t="shared" si="31"/>
        <v>0</v>
      </c>
      <c r="Z196" s="31" t="str">
        <f ca="1">LOOKUP(I196,[1]Paramètres!$A$1:$A$20,[1]Paramètres!$C$1:$C$21)</f>
        <v>-13</v>
      </c>
      <c r="AA196" s="14" t="s">
        <v>35</v>
      </c>
      <c r="AB196" s="37"/>
      <c r="AC196" s="38"/>
      <c r="AD196" s="38" t="str">
        <f>IF(ISNA(VLOOKUP(D196,'[1]Liste en forme Garçons'!$C:$C,1,FALSE)),"","*")</f>
        <v>*</v>
      </c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</row>
    <row r="197" spans="1:46" s="39" customFormat="1" x14ac:dyDescent="0.35">
      <c r="A197" s="19"/>
      <c r="B197" s="25" t="s">
        <v>387</v>
      </c>
      <c r="C197" s="25" t="s">
        <v>920</v>
      </c>
      <c r="D197" s="26" t="s">
        <v>921</v>
      </c>
      <c r="E197" s="27" t="s">
        <v>93</v>
      </c>
      <c r="F197" s="28">
        <v>500</v>
      </c>
      <c r="G197" s="29">
        <v>38463</v>
      </c>
      <c r="H197" s="30" t="str">
        <f>IF(E197="","",IF(COUNTIF([1]Paramètres!$H:$H,E197)=1,IF([1]Paramètres!$E$3=[1]Paramètres!$A$23,"Belfort/Montbéliard",IF([1]Paramètres!$E$3=[1]Paramètres!$A$24,"Doubs","Franche-Comté")),IF(COUNTIF([1]Paramètres!$I:$I,E197)=1,IF([1]Paramètres!$E$3=[1]Paramètres!$A$23,"Belfort/Montbéliard",IF([1]Paramètres!$E$3=[1]Paramètres!$A$24,"Belfort","Franche-Comté")),IF(COUNTIF([1]Paramètres!$J:$J,E197)=1,IF([1]Paramètres!$E$3=[1]Paramètres!$A$25,"Franche-Comté","Haute-Saône"),IF(COUNTIF([1]Paramètres!$K:$K,E197)=1,IF([1]Paramètres!$E$3=[1]Paramètres!$A$25,"Franche-Comté","Jura"),IF(COUNTIF([1]Paramètres!$G:$G,E197)=1,IF([1]Paramètres!$E$3=[1]Paramètres!$A$23,"Besançon",IF([1]Paramètres!$E$3=[1]Paramètres!$A$24,"Doubs","Franche-Comté")),"*** INCONNU ***"))))))</f>
        <v>Doubs</v>
      </c>
      <c r="I197" s="31">
        <f>LOOKUP(YEAR(G197)-[1]Paramètres!$E$1,[1]Paramètres!$A$1:$A$20)</f>
        <v>-12</v>
      </c>
      <c r="J197" s="31" t="str">
        <f>LOOKUP(I197,[1]Paramètres!$A$1:$B$20)</f>
        <v>M1</v>
      </c>
      <c r="K197" s="31">
        <f t="shared" si="24"/>
        <v>5</v>
      </c>
      <c r="L197" s="32" t="s">
        <v>444</v>
      </c>
      <c r="M197" s="32" t="s">
        <v>460</v>
      </c>
      <c r="N197" s="14" t="s">
        <v>455</v>
      </c>
      <c r="O197" s="14" t="s">
        <v>688</v>
      </c>
      <c r="P197" s="33" t="str">
        <f t="shared" si="26"/>
        <v>78G</v>
      </c>
      <c r="Q197" s="34">
        <f t="shared" si="25"/>
        <v>150000</v>
      </c>
      <c r="R197" s="34">
        <f t="shared" si="25"/>
        <v>130000</v>
      </c>
      <c r="S197" s="34">
        <f t="shared" si="25"/>
        <v>300000</v>
      </c>
      <c r="T197" s="34">
        <f t="shared" si="25"/>
        <v>200000</v>
      </c>
      <c r="U197" s="34">
        <f t="shared" si="27"/>
        <v>780000</v>
      </c>
      <c r="V197" s="35" t="str">
        <f t="shared" si="28"/>
        <v>78G</v>
      </c>
      <c r="W197" s="36">
        <f t="shared" si="29"/>
        <v>0</v>
      </c>
      <c r="X197" s="35" t="str">
        <f t="shared" si="30"/>
        <v>78G</v>
      </c>
      <c r="Y197" s="36">
        <f t="shared" si="31"/>
        <v>0</v>
      </c>
      <c r="Z197" s="31" t="str">
        <f ca="1">LOOKUP(I197,[1]Paramètres!$A$1:$A$20,[1]Paramètres!$C$1:$C$21)</f>
        <v>-13</v>
      </c>
      <c r="AA197" s="14" t="s">
        <v>35</v>
      </c>
      <c r="AB197" s="37"/>
      <c r="AC197" s="38"/>
      <c r="AD197" s="38" t="str">
        <f>IF(ISNA(VLOOKUP(D197,'[1]Liste en forme Garçons'!$C:$C,1,FALSE)),"","*")</f>
        <v>*</v>
      </c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</row>
    <row r="198" spans="1:46" s="39" customFormat="1" x14ac:dyDescent="0.35">
      <c r="A198" s="19"/>
      <c r="B198" s="25" t="s">
        <v>769</v>
      </c>
      <c r="C198" s="25" t="s">
        <v>321</v>
      </c>
      <c r="D198" s="26" t="s">
        <v>922</v>
      </c>
      <c r="E198" s="27" t="s">
        <v>51</v>
      </c>
      <c r="F198" s="28">
        <v>500</v>
      </c>
      <c r="G198" s="29">
        <v>38397</v>
      </c>
      <c r="H198" s="30" t="str">
        <f>IF(E198="","",IF(COUNTIF([1]Paramètres!$H:$H,E198)=1,IF([1]Paramètres!$E$3=[1]Paramètres!$A$23,"Belfort/Montbéliard",IF([1]Paramètres!$E$3=[1]Paramètres!$A$24,"Doubs","Franche-Comté")),IF(COUNTIF([1]Paramètres!$I:$I,E198)=1,IF([1]Paramètres!$E$3=[1]Paramètres!$A$23,"Belfort/Montbéliard",IF([1]Paramètres!$E$3=[1]Paramètres!$A$24,"Belfort","Franche-Comté")),IF(COUNTIF([1]Paramètres!$J:$J,E198)=1,IF([1]Paramètres!$E$3=[1]Paramètres!$A$25,"Franche-Comté","Haute-Saône"),IF(COUNTIF([1]Paramètres!$K:$K,E198)=1,IF([1]Paramètres!$E$3=[1]Paramètres!$A$25,"Franche-Comté","Jura"),IF(COUNTIF([1]Paramètres!$G:$G,E198)=1,IF([1]Paramètres!$E$3=[1]Paramètres!$A$23,"Besançon",IF([1]Paramètres!$E$3=[1]Paramètres!$A$24,"Doubs","Franche-Comté")),"*** INCONNU ***"))))))</f>
        <v>Doubs</v>
      </c>
      <c r="I198" s="31">
        <f>LOOKUP(YEAR(G198)-[1]Paramètres!$E$1,[1]Paramètres!$A$1:$A$20)</f>
        <v>-12</v>
      </c>
      <c r="J198" s="31" t="str">
        <f>LOOKUP(I198,[1]Paramètres!$A$1:$B$20)</f>
        <v>M1</v>
      </c>
      <c r="K198" s="31">
        <f t="shared" si="24"/>
        <v>5</v>
      </c>
      <c r="L198" s="32" t="s">
        <v>456</v>
      </c>
      <c r="M198" s="32" t="s">
        <v>480</v>
      </c>
      <c r="N198" s="32" t="s">
        <v>471</v>
      </c>
      <c r="O198" s="32" t="s">
        <v>430</v>
      </c>
      <c r="P198" s="33" t="str">
        <f t="shared" si="26"/>
        <v>78G</v>
      </c>
      <c r="Q198" s="34">
        <f t="shared" si="25"/>
        <v>70000</v>
      </c>
      <c r="R198" s="34">
        <f t="shared" si="25"/>
        <v>90000</v>
      </c>
      <c r="S198" s="34">
        <f t="shared" si="25"/>
        <v>220000</v>
      </c>
      <c r="T198" s="34">
        <f t="shared" si="25"/>
        <v>400000</v>
      </c>
      <c r="U198" s="34">
        <f t="shared" si="27"/>
        <v>780000</v>
      </c>
      <c r="V198" s="35" t="str">
        <f t="shared" si="28"/>
        <v>78G</v>
      </c>
      <c r="W198" s="36">
        <f t="shared" si="29"/>
        <v>0</v>
      </c>
      <c r="X198" s="35" t="str">
        <f t="shared" si="30"/>
        <v>78G</v>
      </c>
      <c r="Y198" s="36">
        <f t="shared" si="31"/>
        <v>0</v>
      </c>
      <c r="Z198" s="31" t="str">
        <f ca="1">LOOKUP(I198,[1]Paramètres!$A$1:$A$20,[1]Paramètres!$C$1:$C$21)</f>
        <v>-13</v>
      </c>
      <c r="AA198" s="14" t="s">
        <v>35</v>
      </c>
      <c r="AB198" s="37"/>
      <c r="AC198" s="38"/>
      <c r="AD198" s="38" t="str">
        <f>IF(ISNA(VLOOKUP(D198,'[1]Liste en forme Garçons'!$C:$C,1,FALSE)),"","*")</f>
        <v>*</v>
      </c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</row>
    <row r="199" spans="1:46" s="39" customFormat="1" x14ac:dyDescent="0.35">
      <c r="A199" s="19"/>
      <c r="B199" s="25" t="s">
        <v>923</v>
      </c>
      <c r="C199" s="25" t="s">
        <v>924</v>
      </c>
      <c r="D199" s="26" t="s">
        <v>925</v>
      </c>
      <c r="E199" s="27" t="s">
        <v>313</v>
      </c>
      <c r="F199" s="28">
        <v>538</v>
      </c>
      <c r="G199" s="29">
        <v>38212</v>
      </c>
      <c r="H199" s="30" t="str">
        <f>IF(E199="","",IF(COUNTIF([1]Paramètres!$H:$H,E199)=1,IF([1]Paramètres!$E$3=[1]Paramètres!$A$23,"Belfort/Montbéliard",IF([1]Paramètres!$E$3=[1]Paramètres!$A$24,"Doubs","Franche-Comté")),IF(COUNTIF([1]Paramètres!$I:$I,E199)=1,IF([1]Paramètres!$E$3=[1]Paramètres!$A$23,"Belfort/Montbéliard",IF([1]Paramètres!$E$3=[1]Paramètres!$A$24,"Belfort","Franche-Comté")),IF(COUNTIF([1]Paramètres!$J:$J,E199)=1,IF([1]Paramètres!$E$3=[1]Paramètres!$A$25,"Franche-Comté","Haute-Saône"),IF(COUNTIF([1]Paramètres!$K:$K,E199)=1,IF([1]Paramètres!$E$3=[1]Paramètres!$A$25,"Franche-Comté","Jura"),IF(COUNTIF([1]Paramètres!$G:$G,E199)=1,IF([1]Paramètres!$E$3=[1]Paramètres!$A$23,"Besançon",IF([1]Paramètres!$E$3=[1]Paramètres!$A$24,"Doubs","Franche-Comté")),"*** INCONNU ***"))))))</f>
        <v>Doubs</v>
      </c>
      <c r="I199" s="31">
        <f>LOOKUP(YEAR(G199)-[1]Paramètres!$E$1,[1]Paramètres!$A$1:$A$20)</f>
        <v>-13</v>
      </c>
      <c r="J199" s="31" t="str">
        <f>LOOKUP(I199,[1]Paramètres!$A$1:$B$20)</f>
        <v>M2</v>
      </c>
      <c r="K199" s="31">
        <f t="shared" si="24"/>
        <v>5</v>
      </c>
      <c r="L199" s="32" t="s">
        <v>760</v>
      </c>
      <c r="M199" s="32" t="s">
        <v>688</v>
      </c>
      <c r="N199" s="32" t="s">
        <v>688</v>
      </c>
      <c r="O199" s="32" t="s">
        <v>455</v>
      </c>
      <c r="P199" s="33" t="str">
        <f t="shared" si="26"/>
        <v>70G65H</v>
      </c>
      <c r="Q199" s="34">
        <f t="shared" si="25"/>
        <v>6500</v>
      </c>
      <c r="R199" s="34">
        <f t="shared" si="25"/>
        <v>200000</v>
      </c>
      <c r="S199" s="34">
        <f t="shared" si="25"/>
        <v>200000</v>
      </c>
      <c r="T199" s="34">
        <f t="shared" si="25"/>
        <v>300000</v>
      </c>
      <c r="U199" s="34">
        <f t="shared" si="27"/>
        <v>706500</v>
      </c>
      <c r="V199" s="35" t="str">
        <f t="shared" si="28"/>
        <v>70G</v>
      </c>
      <c r="W199" s="36">
        <f t="shared" si="29"/>
        <v>6500</v>
      </c>
      <c r="X199" s="35" t="str">
        <f t="shared" si="30"/>
        <v>70G65H</v>
      </c>
      <c r="Y199" s="36">
        <f t="shared" si="31"/>
        <v>0</v>
      </c>
      <c r="Z199" s="31" t="str">
        <f ca="1">LOOKUP(I199,[1]Paramètres!$A$1:$A$20,[1]Paramètres!$C$1:$C$21)</f>
        <v>-13</v>
      </c>
      <c r="AA199" s="14" t="s">
        <v>35</v>
      </c>
      <c r="AB199" s="37"/>
      <c r="AC199" s="38"/>
      <c r="AD199" s="38" t="str">
        <f>IF(ISNA(VLOOKUP(D199,'[1]Liste en forme Garçons'!$C:$C,1,FALSE)),"","*")</f>
        <v>*</v>
      </c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</row>
    <row r="200" spans="1:46" s="39" customFormat="1" x14ac:dyDescent="0.35">
      <c r="A200" s="19"/>
      <c r="B200" s="25" t="s">
        <v>926</v>
      </c>
      <c r="C200" s="25" t="s">
        <v>927</v>
      </c>
      <c r="D200" s="26" t="s">
        <v>928</v>
      </c>
      <c r="E200" s="44" t="s">
        <v>102</v>
      </c>
      <c r="F200" s="28">
        <v>565</v>
      </c>
      <c r="G200" s="29">
        <v>38699</v>
      </c>
      <c r="H200" s="30" t="str">
        <f>IF(E200="","",IF(COUNTIF([1]Paramètres!$H:$H,E200)=1,IF([1]Paramètres!$E$3=[1]Paramètres!$A$23,"Belfort/Montbéliard",IF([1]Paramètres!$E$3=[1]Paramètres!$A$24,"Doubs","Franche-Comté")),IF(COUNTIF([1]Paramètres!$I:$I,E200)=1,IF([1]Paramètres!$E$3=[1]Paramètres!$A$23,"Belfort/Montbéliard",IF([1]Paramètres!$E$3=[1]Paramètres!$A$24,"Belfort","Franche-Comté")),IF(COUNTIF([1]Paramètres!$J:$J,E200)=1,IF([1]Paramètres!$E$3=[1]Paramètres!$A$25,"Franche-Comté","Haute-Saône"),IF(COUNTIF([1]Paramètres!$K:$K,E200)=1,IF([1]Paramètres!$E$3=[1]Paramètres!$A$25,"Franche-Comté","Jura"),IF(COUNTIF([1]Paramètres!$G:$G,E200)=1,IF([1]Paramètres!$E$3=[1]Paramètres!$A$23,"Besançon",IF([1]Paramètres!$E$3=[1]Paramètres!$A$24,"Doubs","Franche-Comté")),"*** INCONNU ***"))))))</f>
        <v>Doubs</v>
      </c>
      <c r="I200" s="31">
        <f>LOOKUP(YEAR(G200)-[1]Paramètres!$E$1,[1]Paramètres!$A$1:$A$20)</f>
        <v>-12</v>
      </c>
      <c r="J200" s="31" t="str">
        <f>LOOKUP(I200,[1]Paramètres!$A$1:$B$20)</f>
        <v>M1</v>
      </c>
      <c r="K200" s="31">
        <f t="shared" si="24"/>
        <v>5</v>
      </c>
      <c r="L200" s="14">
        <v>0</v>
      </c>
      <c r="M200" s="32" t="s">
        <v>431</v>
      </c>
      <c r="N200" s="32">
        <v>0</v>
      </c>
      <c r="O200" s="32" t="s">
        <v>688</v>
      </c>
      <c r="P200" s="33" t="str">
        <f t="shared" si="26"/>
        <v>70G</v>
      </c>
      <c r="Q200" s="34">
        <f t="shared" si="25"/>
        <v>0</v>
      </c>
      <c r="R200" s="34">
        <f t="shared" si="25"/>
        <v>500000</v>
      </c>
      <c r="S200" s="34">
        <f t="shared" si="25"/>
        <v>0</v>
      </c>
      <c r="T200" s="34">
        <f t="shared" si="25"/>
        <v>200000</v>
      </c>
      <c r="U200" s="34">
        <f t="shared" si="27"/>
        <v>700000</v>
      </c>
      <c r="V200" s="35" t="str">
        <f t="shared" si="28"/>
        <v>70G</v>
      </c>
      <c r="W200" s="36">
        <f t="shared" si="29"/>
        <v>0</v>
      </c>
      <c r="X200" s="35" t="str">
        <f t="shared" si="30"/>
        <v>70G</v>
      </c>
      <c r="Y200" s="36">
        <f t="shared" si="31"/>
        <v>0</v>
      </c>
      <c r="Z200" s="31" t="str">
        <f ca="1">LOOKUP(I200,[1]Paramètres!$A$1:$A$20,[1]Paramètres!$C$1:$C$21)</f>
        <v>-13</v>
      </c>
      <c r="AA200" s="14" t="s">
        <v>35</v>
      </c>
      <c r="AB200" s="37"/>
      <c r="AC200" s="38"/>
      <c r="AD200" s="38" t="str">
        <f>IF(ISNA(VLOOKUP(D200,'[1]Liste en forme Garçons'!$C:$C,1,FALSE)),"","*")</f>
        <v>*</v>
      </c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</row>
    <row r="201" spans="1:46" s="39" customFormat="1" x14ac:dyDescent="0.35">
      <c r="A201" s="19"/>
      <c r="B201" s="25" t="s">
        <v>769</v>
      </c>
      <c r="C201" s="25" t="s">
        <v>929</v>
      </c>
      <c r="D201" s="26" t="s">
        <v>930</v>
      </c>
      <c r="E201" s="27" t="s">
        <v>29</v>
      </c>
      <c r="F201" s="28">
        <v>500</v>
      </c>
      <c r="G201" s="29">
        <v>38584</v>
      </c>
      <c r="H201" s="30" t="str">
        <f>IF(E201="","",IF(COUNTIF([1]Paramètres!$H:$H,E201)=1,IF([1]Paramètres!$E$3=[1]Paramètres!$A$23,"Belfort/Montbéliard",IF([1]Paramètres!$E$3=[1]Paramètres!$A$24,"Doubs","Franche-Comté")),IF(COUNTIF([1]Paramètres!$I:$I,E201)=1,IF([1]Paramètres!$E$3=[1]Paramètres!$A$23,"Belfort/Montbéliard",IF([1]Paramètres!$E$3=[1]Paramètres!$A$24,"Belfort","Franche-Comté")),IF(COUNTIF([1]Paramètres!$J:$J,E201)=1,IF([1]Paramètres!$E$3=[1]Paramètres!$A$25,"Franche-Comté","Haute-Saône"),IF(COUNTIF([1]Paramètres!$K:$K,E201)=1,IF([1]Paramètres!$E$3=[1]Paramètres!$A$25,"Franche-Comté","Jura"),IF(COUNTIF([1]Paramètres!$G:$G,E201)=1,IF([1]Paramètres!$E$3=[1]Paramètres!$A$23,"Besançon",IF([1]Paramètres!$E$3=[1]Paramètres!$A$24,"Doubs","Franche-Comté")),"*** INCONNU ***"))))))</f>
        <v>Doubs</v>
      </c>
      <c r="I201" s="31">
        <f>LOOKUP(YEAR(G201)-[1]Paramètres!$E$1,[1]Paramètres!$A$1:$A$20)</f>
        <v>-12</v>
      </c>
      <c r="J201" s="31" t="str">
        <f>LOOKUP(I201,[1]Paramètres!$A$1:$B$20)</f>
        <v>M1</v>
      </c>
      <c r="K201" s="31">
        <f t="shared" si="24"/>
        <v>5</v>
      </c>
      <c r="L201" s="32" t="s">
        <v>688</v>
      </c>
      <c r="M201" s="32" t="s">
        <v>680</v>
      </c>
      <c r="N201" s="14" t="s">
        <v>448</v>
      </c>
      <c r="O201" s="14" t="s">
        <v>444</v>
      </c>
      <c r="P201" s="33" t="str">
        <f t="shared" si="26"/>
        <v>50G</v>
      </c>
      <c r="Q201" s="34">
        <f t="shared" si="25"/>
        <v>200000</v>
      </c>
      <c r="R201" s="34">
        <f t="shared" si="25"/>
        <v>100000</v>
      </c>
      <c r="S201" s="34">
        <f t="shared" si="25"/>
        <v>50000</v>
      </c>
      <c r="T201" s="34">
        <f t="shared" si="25"/>
        <v>150000</v>
      </c>
      <c r="U201" s="34">
        <f t="shared" si="27"/>
        <v>500000</v>
      </c>
      <c r="V201" s="35" t="str">
        <f t="shared" si="28"/>
        <v>50G</v>
      </c>
      <c r="W201" s="36">
        <f t="shared" si="29"/>
        <v>0</v>
      </c>
      <c r="X201" s="35" t="str">
        <f t="shared" si="30"/>
        <v>50G</v>
      </c>
      <c r="Y201" s="36">
        <f t="shared" si="31"/>
        <v>0</v>
      </c>
      <c r="Z201" s="31" t="str">
        <f ca="1">LOOKUP(I201,[1]Paramètres!$A$1:$A$20,[1]Paramètres!$C$1:$C$21)</f>
        <v>-13</v>
      </c>
      <c r="AA201" s="14" t="s">
        <v>35</v>
      </c>
      <c r="AB201" s="37"/>
      <c r="AC201" s="38"/>
      <c r="AD201" s="38" t="str">
        <f>IF(ISNA(VLOOKUP(D201,'[1]Liste en forme Garçons'!$C:$C,1,FALSE)),"","*")</f>
        <v>*</v>
      </c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</row>
    <row r="202" spans="1:46" s="39" customFormat="1" x14ac:dyDescent="0.35">
      <c r="A202" s="19"/>
      <c r="B202" s="25" t="s">
        <v>331</v>
      </c>
      <c r="C202" s="25" t="s">
        <v>931</v>
      </c>
      <c r="D202" s="26" t="s">
        <v>932</v>
      </c>
      <c r="E202" s="27" t="s">
        <v>51</v>
      </c>
      <c r="F202" s="28">
        <v>500</v>
      </c>
      <c r="G202" s="29">
        <v>38499</v>
      </c>
      <c r="H202" s="30" t="str">
        <f>IF(E202="","",IF(COUNTIF([1]Paramètres!$H:$H,E202)=1,IF([1]Paramètres!$E$3=[1]Paramètres!$A$23,"Belfort/Montbéliard",IF([1]Paramètres!$E$3=[1]Paramètres!$A$24,"Doubs","Franche-Comté")),IF(COUNTIF([1]Paramètres!$I:$I,E202)=1,IF([1]Paramètres!$E$3=[1]Paramètres!$A$23,"Belfort/Montbéliard",IF([1]Paramètres!$E$3=[1]Paramètres!$A$24,"Belfort","Franche-Comté")),IF(COUNTIF([1]Paramètres!$J:$J,E202)=1,IF([1]Paramètres!$E$3=[1]Paramètres!$A$25,"Franche-Comté","Haute-Saône"),IF(COUNTIF([1]Paramètres!$K:$K,E202)=1,IF([1]Paramètres!$E$3=[1]Paramètres!$A$25,"Franche-Comté","Jura"),IF(COUNTIF([1]Paramètres!$G:$G,E202)=1,IF([1]Paramètres!$E$3=[1]Paramètres!$A$23,"Besançon",IF([1]Paramètres!$E$3=[1]Paramètres!$A$24,"Doubs","Franche-Comté")),"*** INCONNU ***"))))))</f>
        <v>Doubs</v>
      </c>
      <c r="I202" s="31">
        <f>LOOKUP(YEAR(G202)-[1]Paramètres!$E$1,[1]Paramètres!$A$1:$A$20)</f>
        <v>-12</v>
      </c>
      <c r="J202" s="31" t="str">
        <f>LOOKUP(I202,[1]Paramètres!$A$1:$B$20)</f>
        <v>M1</v>
      </c>
      <c r="K202" s="31">
        <f t="shared" ref="K202:K265" si="32">INT(F202/100)</f>
        <v>5</v>
      </c>
      <c r="L202" s="32" t="s">
        <v>680</v>
      </c>
      <c r="M202" s="32" t="s">
        <v>470</v>
      </c>
      <c r="N202" s="32" t="s">
        <v>480</v>
      </c>
      <c r="O202" s="32">
        <v>0</v>
      </c>
      <c r="P202" s="33" t="str">
        <f t="shared" si="26"/>
        <v>44G</v>
      </c>
      <c r="Q202" s="34">
        <f t="shared" si="25"/>
        <v>100000</v>
      </c>
      <c r="R202" s="34">
        <f t="shared" si="25"/>
        <v>250000</v>
      </c>
      <c r="S202" s="34">
        <f t="shared" si="25"/>
        <v>90000</v>
      </c>
      <c r="T202" s="34">
        <f t="shared" si="25"/>
        <v>0</v>
      </c>
      <c r="U202" s="34">
        <f t="shared" si="27"/>
        <v>440000</v>
      </c>
      <c r="V202" s="35" t="str">
        <f t="shared" si="28"/>
        <v>44G</v>
      </c>
      <c r="W202" s="36">
        <f t="shared" si="29"/>
        <v>0</v>
      </c>
      <c r="X202" s="35" t="str">
        <f t="shared" si="30"/>
        <v>44G</v>
      </c>
      <c r="Y202" s="36">
        <f t="shared" si="31"/>
        <v>0</v>
      </c>
      <c r="Z202" s="31" t="str">
        <f ca="1">LOOKUP(I202,[1]Paramètres!$A$1:$A$20,[1]Paramètres!$C$1:$C$21)</f>
        <v>-13</v>
      </c>
      <c r="AA202" s="14" t="s">
        <v>35</v>
      </c>
      <c r="AB202" s="37" t="s">
        <v>884</v>
      </c>
      <c r="AC202" s="38"/>
      <c r="AD202" s="38" t="str">
        <f>IF(ISNA(VLOOKUP(D202,'[1]Liste en forme Garçons'!$C:$C,1,FALSE)),"","*")</f>
        <v>*</v>
      </c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</row>
    <row r="203" spans="1:46" s="39" customFormat="1" x14ac:dyDescent="0.35">
      <c r="A203" s="19"/>
      <c r="B203" s="25" t="s">
        <v>548</v>
      </c>
      <c r="C203" s="25" t="s">
        <v>933</v>
      </c>
      <c r="D203" s="26" t="s">
        <v>934</v>
      </c>
      <c r="E203" s="27" t="s">
        <v>155</v>
      </c>
      <c r="F203" s="28">
        <v>500</v>
      </c>
      <c r="G203" s="29">
        <v>38076</v>
      </c>
      <c r="H203" s="30" t="str">
        <f>IF(E203="","",IF(COUNTIF([1]Paramètres!$H:$H,E203)=1,IF([1]Paramètres!$E$3=[1]Paramètres!$A$23,"Belfort/Montbéliard",IF([1]Paramètres!$E$3=[1]Paramètres!$A$24,"Doubs","Franche-Comté")),IF(COUNTIF([1]Paramètres!$I:$I,E203)=1,IF([1]Paramètres!$E$3=[1]Paramètres!$A$23,"Belfort/Montbéliard",IF([1]Paramètres!$E$3=[1]Paramètres!$A$24,"Belfort","Franche-Comté")),IF(COUNTIF([1]Paramètres!$J:$J,E203)=1,IF([1]Paramètres!$E$3=[1]Paramètres!$A$25,"Franche-Comté","Haute-Saône"),IF(COUNTIF([1]Paramètres!$K:$K,E203)=1,IF([1]Paramètres!$E$3=[1]Paramètres!$A$25,"Franche-Comté","Jura"),IF(COUNTIF([1]Paramètres!$G:$G,E203)=1,IF([1]Paramètres!$E$3=[1]Paramètres!$A$23,"Besançon",IF([1]Paramètres!$E$3=[1]Paramètres!$A$24,"Doubs","Franche-Comté")),"*** INCONNU ***"))))))</f>
        <v>Doubs</v>
      </c>
      <c r="I203" s="31">
        <f>LOOKUP(YEAR(G203)-[1]Paramètres!$E$1,[1]Paramètres!$A$1:$A$20)</f>
        <v>-13</v>
      </c>
      <c r="J203" s="31" t="str">
        <f>LOOKUP(I203,[1]Paramètres!$A$1:$B$20)</f>
        <v>M2</v>
      </c>
      <c r="K203" s="31">
        <f t="shared" si="32"/>
        <v>5</v>
      </c>
      <c r="L203" s="32" t="s">
        <v>444</v>
      </c>
      <c r="M203" s="32" t="s">
        <v>456</v>
      </c>
      <c r="N203" s="14" t="s">
        <v>456</v>
      </c>
      <c r="O203" s="14" t="s">
        <v>680</v>
      </c>
      <c r="P203" s="33" t="str">
        <f t="shared" si="26"/>
        <v>39G</v>
      </c>
      <c r="Q203" s="34">
        <f t="shared" si="25"/>
        <v>150000</v>
      </c>
      <c r="R203" s="34">
        <f t="shared" si="25"/>
        <v>70000</v>
      </c>
      <c r="S203" s="34">
        <f t="shared" si="25"/>
        <v>70000</v>
      </c>
      <c r="T203" s="34">
        <f t="shared" si="25"/>
        <v>100000</v>
      </c>
      <c r="U203" s="34">
        <f t="shared" si="27"/>
        <v>390000</v>
      </c>
      <c r="V203" s="35" t="str">
        <f t="shared" si="28"/>
        <v>39G</v>
      </c>
      <c r="W203" s="36">
        <f t="shared" si="29"/>
        <v>0</v>
      </c>
      <c r="X203" s="35" t="str">
        <f t="shared" si="30"/>
        <v>39G</v>
      </c>
      <c r="Y203" s="36">
        <f t="shared" si="31"/>
        <v>0</v>
      </c>
      <c r="Z203" s="31" t="str">
        <f ca="1">LOOKUP(I203,[1]Paramètres!$A$1:$A$20,[1]Paramètres!$C$1:$C$21)</f>
        <v>-13</v>
      </c>
      <c r="AA203" s="14" t="s">
        <v>35</v>
      </c>
      <c r="AB203" s="37"/>
      <c r="AC203" s="38"/>
      <c r="AD203" s="38" t="str">
        <f>IF(ISNA(VLOOKUP(D203,'[1]Liste en forme Garçons'!$C:$C,1,FALSE)),"","*")</f>
        <v>*</v>
      </c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</row>
    <row r="204" spans="1:46" s="39" customFormat="1" x14ac:dyDescent="0.35">
      <c r="A204" s="19"/>
      <c r="B204" s="25" t="s">
        <v>935</v>
      </c>
      <c r="C204" s="25" t="s">
        <v>936</v>
      </c>
      <c r="D204" s="26" t="s">
        <v>937</v>
      </c>
      <c r="E204" s="27" t="s">
        <v>51</v>
      </c>
      <c r="F204" s="28">
        <v>501</v>
      </c>
      <c r="G204" s="29">
        <v>38256</v>
      </c>
      <c r="H204" s="30" t="str">
        <f>IF(E204="","",IF(COUNTIF([1]Paramètres!$H:$H,E204)=1,IF([1]Paramètres!$E$3=[1]Paramètres!$A$23,"Belfort/Montbéliard",IF([1]Paramètres!$E$3=[1]Paramètres!$A$24,"Doubs","Franche-Comté")),IF(COUNTIF([1]Paramètres!$I:$I,E204)=1,IF([1]Paramètres!$E$3=[1]Paramètres!$A$23,"Belfort/Montbéliard",IF([1]Paramètres!$E$3=[1]Paramètres!$A$24,"Belfort","Franche-Comté")),IF(COUNTIF([1]Paramètres!$J:$J,E204)=1,IF([1]Paramètres!$E$3=[1]Paramètres!$A$25,"Franche-Comté","Haute-Saône"),IF(COUNTIF([1]Paramètres!$K:$K,E204)=1,IF([1]Paramètres!$E$3=[1]Paramètres!$A$25,"Franche-Comté","Jura"),IF(COUNTIF([1]Paramètres!$G:$G,E204)=1,IF([1]Paramètres!$E$3=[1]Paramètres!$A$23,"Besançon",IF([1]Paramètres!$E$3=[1]Paramètres!$A$24,"Doubs","Franche-Comté")),"*** INCONNU ***"))))))</f>
        <v>Doubs</v>
      </c>
      <c r="I204" s="31">
        <f>LOOKUP(YEAR(G204)-[1]Paramètres!$E$1,[1]Paramètres!$A$1:$A$20)</f>
        <v>-13</v>
      </c>
      <c r="J204" s="31" t="str">
        <f>LOOKUP(I204,[1]Paramètres!$A$1:$B$20)</f>
        <v>M2</v>
      </c>
      <c r="K204" s="31">
        <f t="shared" si="32"/>
        <v>5</v>
      </c>
      <c r="L204" s="32" t="s">
        <v>688</v>
      </c>
      <c r="M204" s="32" t="s">
        <v>447</v>
      </c>
      <c r="N204" s="32">
        <v>0</v>
      </c>
      <c r="O204" s="32">
        <v>0</v>
      </c>
      <c r="P204" s="33" t="str">
        <f t="shared" si="26"/>
        <v>31G</v>
      </c>
      <c r="Q204" s="34">
        <f t="shared" si="25"/>
        <v>200000</v>
      </c>
      <c r="R204" s="34">
        <f t="shared" si="25"/>
        <v>110000</v>
      </c>
      <c r="S204" s="34">
        <f t="shared" si="25"/>
        <v>0</v>
      </c>
      <c r="T204" s="34">
        <f t="shared" si="25"/>
        <v>0</v>
      </c>
      <c r="U204" s="34">
        <f t="shared" si="27"/>
        <v>310000</v>
      </c>
      <c r="V204" s="35" t="str">
        <f t="shared" si="28"/>
        <v>31G</v>
      </c>
      <c r="W204" s="36">
        <f t="shared" si="29"/>
        <v>0</v>
      </c>
      <c r="X204" s="35" t="str">
        <f t="shared" si="30"/>
        <v>31G</v>
      </c>
      <c r="Y204" s="36">
        <f t="shared" si="31"/>
        <v>0</v>
      </c>
      <c r="Z204" s="31" t="str">
        <f ca="1">LOOKUP(I204,[1]Paramètres!$A$1:$A$20,[1]Paramètres!$C$1:$C$21)</f>
        <v>-13</v>
      </c>
      <c r="AA204" s="14" t="s">
        <v>35</v>
      </c>
      <c r="AB204" s="37" t="s">
        <v>884</v>
      </c>
      <c r="AC204" s="38"/>
      <c r="AD204" s="38" t="str">
        <f>IF(ISNA(VLOOKUP(D204,'[1]Liste en forme Garçons'!$C:$C,1,FALSE)),"","*")</f>
        <v>*</v>
      </c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</row>
    <row r="205" spans="1:46" s="39" customFormat="1" x14ac:dyDescent="0.35">
      <c r="A205" s="19"/>
      <c r="B205" s="25" t="s">
        <v>812</v>
      </c>
      <c r="C205" s="25" t="s">
        <v>570</v>
      </c>
      <c r="D205" s="26" t="s">
        <v>938</v>
      </c>
      <c r="E205" s="27" t="s">
        <v>108</v>
      </c>
      <c r="F205" s="28">
        <v>500</v>
      </c>
      <c r="G205" s="29">
        <v>38664</v>
      </c>
      <c r="H205" s="30" t="str">
        <f>IF(E205="","",IF(COUNTIF([1]Paramètres!$H:$H,E205)=1,IF([1]Paramètres!$E$3=[1]Paramètres!$A$23,"Belfort/Montbéliard",IF([1]Paramètres!$E$3=[1]Paramètres!$A$24,"Doubs","Franche-Comté")),IF(COUNTIF([1]Paramètres!$I:$I,E205)=1,IF([1]Paramètres!$E$3=[1]Paramètres!$A$23,"Belfort/Montbéliard",IF([1]Paramètres!$E$3=[1]Paramètres!$A$24,"Belfort","Franche-Comté")),IF(COUNTIF([1]Paramètres!$J:$J,E205)=1,IF([1]Paramètres!$E$3=[1]Paramètres!$A$25,"Franche-Comté","Haute-Saône"),IF(COUNTIF([1]Paramètres!$K:$K,E205)=1,IF([1]Paramètres!$E$3=[1]Paramètres!$A$25,"Franche-Comté","Jura"),IF(COUNTIF([1]Paramètres!$G:$G,E205)=1,IF([1]Paramètres!$E$3=[1]Paramètres!$A$23,"Besançon",IF([1]Paramètres!$E$3=[1]Paramètres!$A$24,"Doubs","Franche-Comté")),"*** INCONNU ***"))))))</f>
        <v>Doubs</v>
      </c>
      <c r="I205" s="31">
        <f>LOOKUP(YEAR(G205)-[1]Paramètres!$E$1,[1]Paramètres!$A$1:$A$20)</f>
        <v>-12</v>
      </c>
      <c r="J205" s="31" t="str">
        <f>LOOKUP(I205,[1]Paramètres!$A$1:$B$20)</f>
        <v>M1</v>
      </c>
      <c r="K205" s="31">
        <f t="shared" si="32"/>
        <v>5</v>
      </c>
      <c r="L205" s="32" t="s">
        <v>455</v>
      </c>
      <c r="M205" s="32">
        <v>0</v>
      </c>
      <c r="N205" s="14">
        <v>0</v>
      </c>
      <c r="O205" s="14">
        <v>0</v>
      </c>
      <c r="P205" s="33" t="str">
        <f t="shared" si="26"/>
        <v>30G</v>
      </c>
      <c r="Q205" s="34">
        <f t="shared" si="25"/>
        <v>300000</v>
      </c>
      <c r="R205" s="34">
        <f t="shared" si="25"/>
        <v>0</v>
      </c>
      <c r="S205" s="34">
        <f t="shared" si="25"/>
        <v>0</v>
      </c>
      <c r="T205" s="34">
        <f t="shared" si="25"/>
        <v>0</v>
      </c>
      <c r="U205" s="34">
        <f t="shared" si="27"/>
        <v>300000</v>
      </c>
      <c r="V205" s="35" t="str">
        <f t="shared" si="28"/>
        <v>30G</v>
      </c>
      <c r="W205" s="36">
        <f t="shared" si="29"/>
        <v>0</v>
      </c>
      <c r="X205" s="35" t="str">
        <f t="shared" si="30"/>
        <v>30G</v>
      </c>
      <c r="Y205" s="36">
        <f t="shared" si="31"/>
        <v>0</v>
      </c>
      <c r="Z205" s="31" t="str">
        <f ca="1">LOOKUP(I205,[1]Paramètres!$A$1:$A$20,[1]Paramètres!$C$1:$C$21)</f>
        <v>-13</v>
      </c>
      <c r="AA205" s="14" t="s">
        <v>35</v>
      </c>
      <c r="AB205" s="37" t="s">
        <v>939</v>
      </c>
      <c r="AC205" s="38"/>
      <c r="AD205" s="38" t="str">
        <f>IF(ISNA(VLOOKUP(D205,'[1]Liste en forme Garçons'!$C:$C,1,FALSE)),"","*")</f>
        <v>*</v>
      </c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</row>
    <row r="206" spans="1:46" s="39" customFormat="1" x14ac:dyDescent="0.35">
      <c r="A206" s="19"/>
      <c r="B206" s="25" t="s">
        <v>64</v>
      </c>
      <c r="C206" s="25" t="s">
        <v>940</v>
      </c>
      <c r="D206" s="47" t="s">
        <v>941</v>
      </c>
      <c r="E206" s="27" t="s">
        <v>155</v>
      </c>
      <c r="F206" s="28">
        <v>500</v>
      </c>
      <c r="G206" s="29">
        <v>38391</v>
      </c>
      <c r="H206" s="30" t="str">
        <f>IF(E206="","",IF(COUNTIF([1]Paramètres!$H:$H,E206)=1,IF([1]Paramètres!$E$3=[1]Paramètres!$A$23,"Belfort/Montbéliard",IF([1]Paramètres!$E$3=[1]Paramètres!$A$24,"Doubs","Franche-Comté")),IF(COUNTIF([1]Paramètres!$I:$I,E206)=1,IF([1]Paramètres!$E$3=[1]Paramètres!$A$23,"Belfort/Montbéliard",IF([1]Paramètres!$E$3=[1]Paramètres!$A$24,"Belfort","Franche-Comté")),IF(COUNTIF([1]Paramètres!$J:$J,E206)=1,IF([1]Paramètres!$E$3=[1]Paramètres!$A$25,"Franche-Comté","Haute-Saône"),IF(COUNTIF([1]Paramètres!$K:$K,E206)=1,IF([1]Paramètres!$E$3=[1]Paramètres!$A$25,"Franche-Comté","Jura"),IF(COUNTIF([1]Paramètres!$G:$G,E206)=1,IF([1]Paramètres!$E$3=[1]Paramètres!$A$23,"Besançon",IF([1]Paramètres!$E$3=[1]Paramètres!$A$24,"Doubs","Franche-Comté")),"*** INCONNU ***"))))))</f>
        <v>Doubs</v>
      </c>
      <c r="I206" s="31">
        <f>LOOKUP(YEAR(G206)-[1]Paramètres!$E$1,[1]Paramètres!$A$1:$A$20)</f>
        <v>-12</v>
      </c>
      <c r="J206" s="31" t="str">
        <f>LOOKUP(I206,[1]Paramètres!$A$1:$B$20)</f>
        <v>M1</v>
      </c>
      <c r="K206" s="31">
        <f t="shared" si="32"/>
        <v>5</v>
      </c>
      <c r="L206" s="14" t="s">
        <v>680</v>
      </c>
      <c r="M206" s="32" t="s">
        <v>511</v>
      </c>
      <c r="N206" s="32" t="s">
        <v>680</v>
      </c>
      <c r="O206" s="32" t="s">
        <v>448</v>
      </c>
      <c r="P206" s="33" t="str">
        <f t="shared" si="26"/>
        <v>28G</v>
      </c>
      <c r="Q206" s="34">
        <f t="shared" si="25"/>
        <v>100000</v>
      </c>
      <c r="R206" s="34">
        <f t="shared" si="25"/>
        <v>30000</v>
      </c>
      <c r="S206" s="34">
        <f t="shared" si="25"/>
        <v>100000</v>
      </c>
      <c r="T206" s="34">
        <f t="shared" si="25"/>
        <v>50000</v>
      </c>
      <c r="U206" s="34">
        <f t="shared" si="27"/>
        <v>280000</v>
      </c>
      <c r="V206" s="35" t="str">
        <f t="shared" si="28"/>
        <v>28G</v>
      </c>
      <c r="W206" s="36">
        <f t="shared" si="29"/>
        <v>0</v>
      </c>
      <c r="X206" s="35" t="str">
        <f t="shared" si="30"/>
        <v>28G</v>
      </c>
      <c r="Y206" s="36">
        <f t="shared" si="31"/>
        <v>0</v>
      </c>
      <c r="Z206" s="31" t="str">
        <f ca="1">LOOKUP(I206,[1]Paramètres!$A$1:$A$20,[1]Paramètres!$C$1:$C$21)</f>
        <v>-13</v>
      </c>
      <c r="AA206" s="14" t="s">
        <v>35</v>
      </c>
      <c r="AB206" s="37"/>
      <c r="AC206" s="38"/>
      <c r="AD206" s="38" t="str">
        <f>IF(ISNA(VLOOKUP(D206,'[1]Liste en forme Garçons'!$C:$C,1,FALSE)),"","*")</f>
        <v>*</v>
      </c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</row>
    <row r="207" spans="1:46" s="39" customFormat="1" x14ac:dyDescent="0.35">
      <c r="A207" s="19"/>
      <c r="B207" s="25" t="s">
        <v>52</v>
      </c>
      <c r="C207" s="25" t="s">
        <v>942</v>
      </c>
      <c r="D207" s="26" t="s">
        <v>943</v>
      </c>
      <c r="E207" s="27" t="s">
        <v>155</v>
      </c>
      <c r="F207" s="28">
        <v>500</v>
      </c>
      <c r="G207" s="29">
        <v>38148</v>
      </c>
      <c r="H207" s="30" t="str">
        <f>IF(E207="","",IF(COUNTIF([1]Paramètres!$H:$H,E207)=1,IF([1]Paramètres!$E$3=[1]Paramètres!$A$23,"Belfort/Montbéliard",IF([1]Paramètres!$E$3=[1]Paramètres!$A$24,"Doubs","Franche-Comté")),IF(COUNTIF([1]Paramètres!$I:$I,E207)=1,IF([1]Paramètres!$E$3=[1]Paramètres!$A$23,"Belfort/Montbéliard",IF([1]Paramètres!$E$3=[1]Paramètres!$A$24,"Belfort","Franche-Comté")),IF(COUNTIF([1]Paramètres!$J:$J,E207)=1,IF([1]Paramètres!$E$3=[1]Paramètres!$A$25,"Franche-Comté","Haute-Saône"),IF(COUNTIF([1]Paramètres!$K:$K,E207)=1,IF([1]Paramètres!$E$3=[1]Paramètres!$A$25,"Franche-Comté","Jura"),IF(COUNTIF([1]Paramètres!$G:$G,E207)=1,IF([1]Paramètres!$E$3=[1]Paramètres!$A$23,"Besançon",IF([1]Paramètres!$E$3=[1]Paramètres!$A$24,"Doubs","Franche-Comté")),"*** INCONNU ***"))))))</f>
        <v>Doubs</v>
      </c>
      <c r="I207" s="31">
        <f>LOOKUP(YEAR(G207)-[1]Paramètres!$E$1,[1]Paramètres!$A$1:$A$20)</f>
        <v>-13</v>
      </c>
      <c r="J207" s="31" t="str">
        <f>LOOKUP(I207,[1]Paramètres!$A$1:$B$20)</f>
        <v>M2</v>
      </c>
      <c r="K207" s="31">
        <f t="shared" si="32"/>
        <v>5</v>
      </c>
      <c r="L207" s="32" t="s">
        <v>806</v>
      </c>
      <c r="M207" s="32" t="s">
        <v>788</v>
      </c>
      <c r="N207" s="32" t="s">
        <v>749</v>
      </c>
      <c r="O207" s="32" t="s">
        <v>470</v>
      </c>
      <c r="P207" s="33" t="str">
        <f t="shared" si="26"/>
        <v>26G20H</v>
      </c>
      <c r="Q207" s="34">
        <f t="shared" si="25"/>
        <v>1500</v>
      </c>
      <c r="R207" s="34">
        <f t="shared" si="25"/>
        <v>2500</v>
      </c>
      <c r="S207" s="34">
        <f t="shared" si="25"/>
        <v>8000</v>
      </c>
      <c r="T207" s="34">
        <f t="shared" si="25"/>
        <v>250000</v>
      </c>
      <c r="U207" s="34">
        <f t="shared" si="27"/>
        <v>262000</v>
      </c>
      <c r="V207" s="35" t="str">
        <f t="shared" si="28"/>
        <v>26G</v>
      </c>
      <c r="W207" s="36">
        <f t="shared" si="29"/>
        <v>2000</v>
      </c>
      <c r="X207" s="35" t="str">
        <f t="shared" si="30"/>
        <v>26G20H</v>
      </c>
      <c r="Y207" s="36">
        <f t="shared" si="31"/>
        <v>0</v>
      </c>
      <c r="Z207" s="31" t="str">
        <f ca="1">LOOKUP(I207,[1]Paramètres!$A$1:$A$20,[1]Paramètres!$C$1:$C$21)</f>
        <v>-13</v>
      </c>
      <c r="AA207" s="14" t="s">
        <v>35</v>
      </c>
      <c r="AB207" s="37"/>
      <c r="AC207" s="38"/>
      <c r="AD207" s="38" t="str">
        <f>IF(ISNA(VLOOKUP(D207,'[1]Liste en forme Garçons'!$C:$C,1,FALSE)),"","*")</f>
        <v>*</v>
      </c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</row>
    <row r="208" spans="1:46" s="39" customFormat="1" x14ac:dyDescent="0.35">
      <c r="A208" s="19"/>
      <c r="B208" s="25" t="s">
        <v>944</v>
      </c>
      <c r="C208" s="25" t="s">
        <v>945</v>
      </c>
      <c r="D208" s="26" t="s">
        <v>946</v>
      </c>
      <c r="E208" s="27" t="s">
        <v>274</v>
      </c>
      <c r="F208" s="28">
        <v>500</v>
      </c>
      <c r="G208" s="29">
        <v>38434</v>
      </c>
      <c r="H208" s="30" t="str">
        <f>IF(E208="","",IF(COUNTIF([1]Paramètres!$H:$H,E208)=1,IF([1]Paramètres!$E$3=[1]Paramètres!$A$23,"Belfort/Montbéliard",IF([1]Paramètres!$E$3=[1]Paramètres!$A$24,"Doubs","Franche-Comté")),IF(COUNTIF([1]Paramètres!$I:$I,E208)=1,IF([1]Paramètres!$E$3=[1]Paramètres!$A$23,"Belfort/Montbéliard",IF([1]Paramètres!$E$3=[1]Paramètres!$A$24,"Belfort","Franche-Comté")),IF(COUNTIF([1]Paramètres!$J:$J,E208)=1,IF([1]Paramètres!$E$3=[1]Paramètres!$A$25,"Franche-Comté","Haute-Saône"),IF(COUNTIF([1]Paramètres!$K:$K,E208)=1,IF([1]Paramètres!$E$3=[1]Paramètres!$A$25,"Franche-Comté","Jura"),IF(COUNTIF([1]Paramètres!$G:$G,E208)=1,IF([1]Paramètres!$E$3=[1]Paramètres!$A$23,"Besançon",IF([1]Paramètres!$E$3=[1]Paramètres!$A$24,"Doubs","Franche-Comté")),"*** INCONNU ***"))))))</f>
        <v>Doubs</v>
      </c>
      <c r="I208" s="31">
        <f>LOOKUP(YEAR(G208)-[1]Paramètres!$E$1,[1]Paramètres!$A$1:$A$20)</f>
        <v>-12</v>
      </c>
      <c r="J208" s="31" t="str">
        <f>LOOKUP(I208,[1]Paramètres!$A$1:$B$20)</f>
        <v>M1</v>
      </c>
      <c r="K208" s="31">
        <f t="shared" si="32"/>
        <v>5</v>
      </c>
      <c r="L208" s="32">
        <v>0</v>
      </c>
      <c r="M208" s="32" t="s">
        <v>448</v>
      </c>
      <c r="N208" s="32" t="s">
        <v>449</v>
      </c>
      <c r="O208" s="32">
        <v>0</v>
      </c>
      <c r="P208" s="33" t="str">
        <f t="shared" si="26"/>
        <v>24G</v>
      </c>
      <c r="Q208" s="34">
        <f t="shared" si="25"/>
        <v>0</v>
      </c>
      <c r="R208" s="34">
        <f t="shared" si="25"/>
        <v>50000</v>
      </c>
      <c r="S208" s="34">
        <f t="shared" si="25"/>
        <v>190000</v>
      </c>
      <c r="T208" s="34">
        <f t="shared" si="25"/>
        <v>0</v>
      </c>
      <c r="U208" s="34">
        <f t="shared" si="27"/>
        <v>240000</v>
      </c>
      <c r="V208" s="35" t="str">
        <f t="shared" si="28"/>
        <v>24G</v>
      </c>
      <c r="W208" s="36">
        <f t="shared" si="29"/>
        <v>0</v>
      </c>
      <c r="X208" s="35" t="str">
        <f t="shared" si="30"/>
        <v>24G</v>
      </c>
      <c r="Y208" s="36">
        <f t="shared" si="31"/>
        <v>0</v>
      </c>
      <c r="Z208" s="31" t="str">
        <f ca="1">LOOKUP(I208,[1]Paramètres!$A$1:$A$20,[1]Paramètres!$C$1:$C$21)</f>
        <v>-13</v>
      </c>
      <c r="AA208" s="14" t="s">
        <v>35</v>
      </c>
      <c r="AB208" s="37" t="s">
        <v>884</v>
      </c>
      <c r="AC208" s="38"/>
      <c r="AD208" s="38" t="str">
        <f>IF(ISNA(VLOOKUP(D208,'[1]Liste en forme Garçons'!$C:$C,1,FALSE)),"","*")</f>
        <v>*</v>
      </c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</row>
    <row r="209" spans="1:46" s="39" customFormat="1" x14ac:dyDescent="0.35">
      <c r="A209" s="19"/>
      <c r="B209" s="25" t="s">
        <v>947</v>
      </c>
      <c r="C209" s="25" t="s">
        <v>948</v>
      </c>
      <c r="D209" s="26" t="s">
        <v>949</v>
      </c>
      <c r="E209" s="27" t="s">
        <v>51</v>
      </c>
      <c r="F209" s="28">
        <v>500</v>
      </c>
      <c r="G209" s="29">
        <v>38682</v>
      </c>
      <c r="H209" s="30" t="str">
        <f>IF(E209="","",IF(COUNTIF([1]Paramètres!$H:$H,E209)=1,IF([1]Paramètres!$E$3=[1]Paramètres!$A$23,"Belfort/Montbéliard",IF([1]Paramètres!$E$3=[1]Paramètres!$A$24,"Doubs","Franche-Comté")),IF(COUNTIF([1]Paramètres!$I:$I,E209)=1,IF([1]Paramètres!$E$3=[1]Paramètres!$A$23,"Belfort/Montbéliard",IF([1]Paramètres!$E$3=[1]Paramètres!$A$24,"Belfort","Franche-Comté")),IF(COUNTIF([1]Paramètres!$J:$J,E209)=1,IF([1]Paramètres!$E$3=[1]Paramètres!$A$25,"Franche-Comté","Haute-Saône"),IF(COUNTIF([1]Paramètres!$K:$K,E209)=1,IF([1]Paramètres!$E$3=[1]Paramètres!$A$25,"Franche-Comté","Jura"),IF(COUNTIF([1]Paramètres!$G:$G,E209)=1,IF([1]Paramètres!$E$3=[1]Paramètres!$A$23,"Besançon",IF([1]Paramètres!$E$3=[1]Paramètres!$A$24,"Doubs","Franche-Comté")),"*** INCONNU ***"))))))</f>
        <v>Doubs</v>
      </c>
      <c r="I209" s="31">
        <f>LOOKUP(YEAR(G209)-[1]Paramètres!$E$1,[1]Paramètres!$A$1:$A$20)</f>
        <v>-12</v>
      </c>
      <c r="J209" s="31" t="str">
        <f>LOOKUP(I209,[1]Paramètres!$A$1:$B$20)</f>
        <v>M1</v>
      </c>
      <c r="K209" s="31">
        <f t="shared" si="32"/>
        <v>5</v>
      </c>
      <c r="L209" s="32" t="s">
        <v>495</v>
      </c>
      <c r="M209" s="32" t="s">
        <v>449</v>
      </c>
      <c r="N209" s="14">
        <v>0</v>
      </c>
      <c r="O209" s="14">
        <v>0</v>
      </c>
      <c r="P209" s="33" t="str">
        <f t="shared" si="26"/>
        <v>23G</v>
      </c>
      <c r="Q209" s="34">
        <f t="shared" si="25"/>
        <v>40000</v>
      </c>
      <c r="R209" s="34">
        <f t="shared" si="25"/>
        <v>190000</v>
      </c>
      <c r="S209" s="34">
        <f t="shared" si="25"/>
        <v>0</v>
      </c>
      <c r="T209" s="34">
        <f t="shared" ref="T209:T272" si="33">POWER(10,(73-CODE(IF(OR(O209=0,O209="",O209="Ni"),"Z",RIGHT(UPPER(O209)))))*2)*IF(OR(O209=0,O209="",O209="Ni"),0,VALUE(LEFT(O209,LEN(O209)-1)))</f>
        <v>0</v>
      </c>
      <c r="U209" s="34">
        <f t="shared" si="27"/>
        <v>230000</v>
      </c>
      <c r="V209" s="35" t="str">
        <f t="shared" si="28"/>
        <v>23G</v>
      </c>
      <c r="W209" s="36">
        <f t="shared" si="29"/>
        <v>0</v>
      </c>
      <c r="X209" s="35" t="str">
        <f t="shared" si="30"/>
        <v>23G</v>
      </c>
      <c r="Y209" s="36">
        <f t="shared" si="31"/>
        <v>0</v>
      </c>
      <c r="Z209" s="31" t="str">
        <f ca="1">LOOKUP(I209,[1]Paramètres!$A$1:$A$20,[1]Paramètres!$C$1:$C$21)</f>
        <v>-13</v>
      </c>
      <c r="AA209" s="14" t="s">
        <v>35</v>
      </c>
      <c r="AB209" s="37" t="s">
        <v>884</v>
      </c>
      <c r="AC209" s="38"/>
      <c r="AD209" s="38" t="str">
        <f>IF(ISNA(VLOOKUP(D209,'[1]Liste en forme Garçons'!$C:$C,1,FALSE)),"","*")</f>
        <v>*</v>
      </c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</row>
    <row r="210" spans="1:46" s="39" customFormat="1" x14ac:dyDescent="0.35">
      <c r="A210" s="19"/>
      <c r="B210" s="25" t="s">
        <v>445</v>
      </c>
      <c r="C210" s="25" t="s">
        <v>950</v>
      </c>
      <c r="D210" s="26" t="s">
        <v>951</v>
      </c>
      <c r="E210" s="27" t="s">
        <v>93</v>
      </c>
      <c r="F210" s="28">
        <v>500</v>
      </c>
      <c r="G210" s="29">
        <v>38209</v>
      </c>
      <c r="H210" s="30" t="str">
        <f>IF(E210="","",IF(COUNTIF([1]Paramètres!$H:$H,E210)=1,IF([1]Paramètres!$E$3=[1]Paramètres!$A$23,"Belfort/Montbéliard",IF([1]Paramètres!$E$3=[1]Paramètres!$A$24,"Doubs","Franche-Comté")),IF(COUNTIF([1]Paramètres!$I:$I,E210)=1,IF([1]Paramètres!$E$3=[1]Paramètres!$A$23,"Belfort/Montbéliard",IF([1]Paramètres!$E$3=[1]Paramètres!$A$24,"Belfort","Franche-Comté")),IF(COUNTIF([1]Paramètres!$J:$J,E210)=1,IF([1]Paramètres!$E$3=[1]Paramètres!$A$25,"Franche-Comté","Haute-Saône"),IF(COUNTIF([1]Paramètres!$K:$K,E210)=1,IF([1]Paramètres!$E$3=[1]Paramètres!$A$25,"Franche-Comté","Jura"),IF(COUNTIF([1]Paramètres!$G:$G,E210)=1,IF([1]Paramètres!$E$3=[1]Paramètres!$A$23,"Besançon",IF([1]Paramètres!$E$3=[1]Paramètres!$A$24,"Doubs","Franche-Comté")),"*** INCONNU ***"))))))</f>
        <v>Doubs</v>
      </c>
      <c r="I210" s="31">
        <f>LOOKUP(YEAR(G210)-[1]Paramètres!$E$1,[1]Paramètres!$A$1:$A$20)</f>
        <v>-13</v>
      </c>
      <c r="J210" s="31" t="str">
        <f>LOOKUP(I210,[1]Paramètres!$A$1:$B$20)</f>
        <v>M2</v>
      </c>
      <c r="K210" s="31">
        <f t="shared" si="32"/>
        <v>5</v>
      </c>
      <c r="L210" s="32">
        <v>0</v>
      </c>
      <c r="M210" s="32" t="s">
        <v>456</v>
      </c>
      <c r="N210" s="32" t="s">
        <v>460</v>
      </c>
      <c r="O210" s="32">
        <v>0</v>
      </c>
      <c r="P210" s="33" t="str">
        <f t="shared" si="26"/>
        <v>20G</v>
      </c>
      <c r="Q210" s="34">
        <f t="shared" ref="Q210:T273" si="34">POWER(10,(73-CODE(IF(OR(L210=0,L210="",L210="Ni"),"Z",RIGHT(UPPER(L210)))))*2)*IF(OR(L210=0,L210="",L210="Ni"),0,VALUE(LEFT(L210,LEN(L210)-1)))</f>
        <v>0</v>
      </c>
      <c r="R210" s="34">
        <f t="shared" si="34"/>
        <v>70000</v>
      </c>
      <c r="S210" s="34">
        <f t="shared" si="34"/>
        <v>130000</v>
      </c>
      <c r="T210" s="34">
        <f t="shared" si="33"/>
        <v>0</v>
      </c>
      <c r="U210" s="34">
        <f t="shared" si="27"/>
        <v>200000</v>
      </c>
      <c r="V210" s="35" t="str">
        <f t="shared" si="28"/>
        <v>20G</v>
      </c>
      <c r="W210" s="36">
        <f t="shared" si="29"/>
        <v>0</v>
      </c>
      <c r="X210" s="35" t="str">
        <f t="shared" si="30"/>
        <v>20G</v>
      </c>
      <c r="Y210" s="36">
        <f t="shared" si="31"/>
        <v>0</v>
      </c>
      <c r="Z210" s="31" t="str">
        <f ca="1">LOOKUP(I210,[1]Paramètres!$A$1:$A$20,[1]Paramètres!$C$1:$C$21)</f>
        <v>-13</v>
      </c>
      <c r="AA210" s="14" t="s">
        <v>35</v>
      </c>
      <c r="AB210" s="37" t="s">
        <v>884</v>
      </c>
      <c r="AC210" s="38"/>
      <c r="AD210" s="38" t="str">
        <f>IF(ISNA(VLOOKUP(D210,'[1]Liste en forme Garçons'!$C:$C,1,FALSE)),"","*")</f>
        <v>*</v>
      </c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</row>
    <row r="211" spans="1:46" s="39" customFormat="1" x14ac:dyDescent="0.35">
      <c r="A211" s="19"/>
      <c r="B211" s="25" t="s">
        <v>587</v>
      </c>
      <c r="C211" s="25" t="s">
        <v>952</v>
      </c>
      <c r="D211" s="26" t="s">
        <v>953</v>
      </c>
      <c r="E211" s="27" t="s">
        <v>51</v>
      </c>
      <c r="F211" s="28">
        <v>500</v>
      </c>
      <c r="G211" s="29">
        <v>38657</v>
      </c>
      <c r="H211" s="30" t="str">
        <f>IF(E211="","",IF(COUNTIF([1]Paramètres!$H:$H,E211)=1,IF([1]Paramètres!$E$3=[1]Paramètres!$A$23,"Belfort/Montbéliard",IF([1]Paramètres!$E$3=[1]Paramètres!$A$24,"Doubs","Franche-Comté")),IF(COUNTIF([1]Paramètres!$I:$I,E211)=1,IF([1]Paramètres!$E$3=[1]Paramètres!$A$23,"Belfort/Montbéliard",IF([1]Paramètres!$E$3=[1]Paramètres!$A$24,"Belfort","Franche-Comté")),IF(COUNTIF([1]Paramètres!$J:$J,E211)=1,IF([1]Paramètres!$E$3=[1]Paramètres!$A$25,"Franche-Comté","Haute-Saône"),IF(COUNTIF([1]Paramètres!$K:$K,E211)=1,IF([1]Paramètres!$E$3=[1]Paramètres!$A$25,"Franche-Comté","Jura"),IF(COUNTIF([1]Paramètres!$G:$G,E211)=1,IF([1]Paramètres!$E$3=[1]Paramètres!$A$23,"Besançon",IF([1]Paramètres!$E$3=[1]Paramètres!$A$24,"Doubs","Franche-Comté")),"*** INCONNU ***"))))))</f>
        <v>Doubs</v>
      </c>
      <c r="I211" s="31">
        <f>LOOKUP(YEAR(G211)-[1]Paramètres!$E$1,[1]Paramètres!$A$1:$A$20)</f>
        <v>-12</v>
      </c>
      <c r="J211" s="31" t="str">
        <f>LOOKUP(I211,[1]Paramètres!$A$1:$B$20)</f>
        <v>M1</v>
      </c>
      <c r="K211" s="31">
        <f t="shared" si="32"/>
        <v>5</v>
      </c>
      <c r="L211" s="32" t="s">
        <v>511</v>
      </c>
      <c r="M211" s="32" t="s">
        <v>511</v>
      </c>
      <c r="N211" s="32" t="s">
        <v>447</v>
      </c>
      <c r="O211" s="32">
        <v>0</v>
      </c>
      <c r="P211" s="33" t="str">
        <f t="shared" si="26"/>
        <v>17G</v>
      </c>
      <c r="Q211" s="34">
        <f t="shared" si="34"/>
        <v>30000</v>
      </c>
      <c r="R211" s="34">
        <f t="shared" si="34"/>
        <v>30000</v>
      </c>
      <c r="S211" s="34">
        <f t="shared" si="34"/>
        <v>110000</v>
      </c>
      <c r="T211" s="34">
        <f t="shared" si="33"/>
        <v>0</v>
      </c>
      <c r="U211" s="34">
        <f t="shared" si="27"/>
        <v>170000</v>
      </c>
      <c r="V211" s="35" t="str">
        <f t="shared" si="28"/>
        <v>17G</v>
      </c>
      <c r="W211" s="36">
        <f t="shared" si="29"/>
        <v>0</v>
      </c>
      <c r="X211" s="35" t="str">
        <f t="shared" si="30"/>
        <v>17G</v>
      </c>
      <c r="Y211" s="36">
        <f t="shared" si="31"/>
        <v>0</v>
      </c>
      <c r="Z211" s="31" t="str">
        <f ca="1">LOOKUP(I211,[1]Paramètres!$A$1:$A$20,[1]Paramètres!$C$1:$C$21)</f>
        <v>-13</v>
      </c>
      <c r="AA211" s="14" t="s">
        <v>35</v>
      </c>
      <c r="AB211" s="37" t="s">
        <v>884</v>
      </c>
      <c r="AC211" s="38"/>
      <c r="AD211" s="38" t="str">
        <f>IF(ISNA(VLOOKUP(D211,'[1]Liste en forme Garçons'!$C:$C,1,FALSE)),"","*")</f>
        <v>*</v>
      </c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</row>
    <row r="212" spans="1:46" s="39" customFormat="1" x14ac:dyDescent="0.35">
      <c r="A212" s="19"/>
      <c r="B212" s="25" t="s">
        <v>954</v>
      </c>
      <c r="C212" s="25" t="s">
        <v>955</v>
      </c>
      <c r="D212" s="26" t="s">
        <v>956</v>
      </c>
      <c r="E212" s="27" t="s">
        <v>102</v>
      </c>
      <c r="F212" s="28">
        <v>500</v>
      </c>
      <c r="G212" s="29">
        <v>38011</v>
      </c>
      <c r="H212" s="30" t="str">
        <f>IF(E212="","",IF(COUNTIF([1]Paramètres!$H:$H,E212)=1,IF([1]Paramètres!$E$3=[1]Paramètres!$A$23,"Belfort/Montbéliard",IF([1]Paramètres!$E$3=[1]Paramètres!$A$24,"Doubs","Franche-Comté")),IF(COUNTIF([1]Paramètres!$I:$I,E212)=1,IF([1]Paramètres!$E$3=[1]Paramètres!$A$23,"Belfort/Montbéliard",IF([1]Paramètres!$E$3=[1]Paramètres!$A$24,"Belfort","Franche-Comté")),IF(COUNTIF([1]Paramètres!$J:$J,E212)=1,IF([1]Paramètres!$E$3=[1]Paramètres!$A$25,"Franche-Comté","Haute-Saône"),IF(COUNTIF([1]Paramètres!$K:$K,E212)=1,IF([1]Paramètres!$E$3=[1]Paramètres!$A$25,"Franche-Comté","Jura"),IF(COUNTIF([1]Paramètres!$G:$G,E212)=1,IF([1]Paramètres!$E$3=[1]Paramètres!$A$23,"Besançon",IF([1]Paramètres!$E$3=[1]Paramètres!$A$24,"Doubs","Franche-Comté")),"*** INCONNU ***"))))))</f>
        <v>Doubs</v>
      </c>
      <c r="I212" s="31">
        <f>LOOKUP(YEAR(G212)-[1]Paramètres!$E$1,[1]Paramètres!$A$1:$A$20)</f>
        <v>-13</v>
      </c>
      <c r="J212" s="31" t="str">
        <f>LOOKUP(I212,[1]Paramètres!$A$1:$B$20)</f>
        <v>M2</v>
      </c>
      <c r="K212" s="31">
        <f t="shared" si="32"/>
        <v>5</v>
      </c>
      <c r="L212" s="32" t="s">
        <v>456</v>
      </c>
      <c r="M212" s="32" t="s">
        <v>495</v>
      </c>
      <c r="N212" s="14" t="s">
        <v>511</v>
      </c>
      <c r="O212" s="14" t="s">
        <v>957</v>
      </c>
      <c r="P212" s="33" t="str">
        <f t="shared" si="26"/>
        <v>14G13H</v>
      </c>
      <c r="Q212" s="34">
        <f t="shared" si="34"/>
        <v>70000</v>
      </c>
      <c r="R212" s="34">
        <f t="shared" si="34"/>
        <v>40000</v>
      </c>
      <c r="S212" s="34">
        <f t="shared" si="34"/>
        <v>30000</v>
      </c>
      <c r="T212" s="34">
        <f t="shared" si="33"/>
        <v>1300</v>
      </c>
      <c r="U212" s="34">
        <f t="shared" si="27"/>
        <v>141300</v>
      </c>
      <c r="V212" s="35" t="str">
        <f t="shared" si="28"/>
        <v>14G</v>
      </c>
      <c r="W212" s="36">
        <f t="shared" si="29"/>
        <v>1300</v>
      </c>
      <c r="X212" s="35" t="str">
        <f t="shared" si="30"/>
        <v>14G13H</v>
      </c>
      <c r="Y212" s="36">
        <f t="shared" si="31"/>
        <v>0</v>
      </c>
      <c r="Z212" s="31" t="str">
        <f ca="1">LOOKUP(I212,[1]Paramètres!$A$1:$A$20,[1]Paramètres!$C$1:$C$21)</f>
        <v>-13</v>
      </c>
      <c r="AA212" s="14" t="s">
        <v>35</v>
      </c>
      <c r="AB212" s="37"/>
      <c r="AC212" s="38"/>
      <c r="AD212" s="38" t="str">
        <f>IF(ISNA(VLOOKUP(D212,'[1]Liste en forme Garçons'!$C:$C,1,FALSE)),"","*")</f>
        <v>*</v>
      </c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</row>
    <row r="213" spans="1:46" s="39" customFormat="1" x14ac:dyDescent="0.35">
      <c r="A213" s="19"/>
      <c r="B213" s="25" t="s">
        <v>958</v>
      </c>
      <c r="C213" s="25" t="s">
        <v>959</v>
      </c>
      <c r="D213" s="26" t="s">
        <v>960</v>
      </c>
      <c r="E213" s="27" t="s">
        <v>479</v>
      </c>
      <c r="F213" s="28">
        <v>500</v>
      </c>
      <c r="G213" s="29">
        <v>38633</v>
      </c>
      <c r="H213" s="30" t="str">
        <f>IF(E213="","",IF(COUNTIF([1]Paramètres!$H:$H,E213)=1,IF([1]Paramètres!$E$3=[1]Paramètres!$A$23,"Belfort/Montbéliard",IF([1]Paramètres!$E$3=[1]Paramètres!$A$24,"Doubs","Franche-Comté")),IF(COUNTIF([1]Paramètres!$I:$I,E213)=1,IF([1]Paramètres!$E$3=[1]Paramètres!$A$23,"Belfort/Montbéliard",IF([1]Paramètres!$E$3=[1]Paramètres!$A$24,"Belfort","Franche-Comté")),IF(COUNTIF([1]Paramètres!$J:$J,E213)=1,IF([1]Paramètres!$E$3=[1]Paramètres!$A$25,"Franche-Comté","Haute-Saône"),IF(COUNTIF([1]Paramètres!$K:$K,E213)=1,IF([1]Paramètres!$E$3=[1]Paramètres!$A$25,"Franche-Comté","Jura"),IF(COUNTIF([1]Paramètres!$G:$G,E213)=1,IF([1]Paramètres!$E$3=[1]Paramètres!$A$23,"Besançon",IF([1]Paramètres!$E$3=[1]Paramètres!$A$24,"Doubs","Franche-Comté")),"*** INCONNU ***"))))))</f>
        <v>Doubs</v>
      </c>
      <c r="I213" s="31">
        <f>LOOKUP(YEAR(G213)-[1]Paramètres!$E$1,[1]Paramètres!$A$1:$A$20)</f>
        <v>-12</v>
      </c>
      <c r="J213" s="31" t="str">
        <f>LOOKUP(I213,[1]Paramètres!$A$1:$B$20)</f>
        <v>M1</v>
      </c>
      <c r="K213" s="31">
        <f t="shared" si="32"/>
        <v>5</v>
      </c>
      <c r="L213" s="32" t="s">
        <v>448</v>
      </c>
      <c r="M213" s="32" t="s">
        <v>448</v>
      </c>
      <c r="N213" s="14" t="s">
        <v>495</v>
      </c>
      <c r="O213" s="14" t="s">
        <v>822</v>
      </c>
      <c r="P213" s="33" t="str">
        <f t="shared" si="26"/>
        <v>14G7H</v>
      </c>
      <c r="Q213" s="34">
        <f t="shared" si="34"/>
        <v>50000</v>
      </c>
      <c r="R213" s="34">
        <f t="shared" si="34"/>
        <v>50000</v>
      </c>
      <c r="S213" s="34">
        <f t="shared" si="34"/>
        <v>40000</v>
      </c>
      <c r="T213" s="34">
        <f t="shared" si="33"/>
        <v>700</v>
      </c>
      <c r="U213" s="34">
        <f t="shared" si="27"/>
        <v>140700</v>
      </c>
      <c r="V213" s="35" t="str">
        <f t="shared" si="28"/>
        <v>14G</v>
      </c>
      <c r="W213" s="36">
        <f t="shared" si="29"/>
        <v>700</v>
      </c>
      <c r="X213" s="35" t="str">
        <f t="shared" si="30"/>
        <v>14G7H</v>
      </c>
      <c r="Y213" s="36">
        <f t="shared" si="31"/>
        <v>0</v>
      </c>
      <c r="Z213" s="31" t="str">
        <f ca="1">LOOKUP(I213,[1]Paramètres!$A$1:$A$20,[1]Paramètres!$C$1:$C$21)</f>
        <v>-13</v>
      </c>
      <c r="AA213" s="14" t="s">
        <v>35</v>
      </c>
      <c r="AB213" s="37"/>
      <c r="AC213" s="38"/>
      <c r="AD213" s="38" t="str">
        <f>IF(ISNA(VLOOKUP(D213,'[1]Liste en forme Garçons'!$C:$C,1,FALSE)),"","*")</f>
        <v>*</v>
      </c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</row>
    <row r="214" spans="1:46" s="39" customFormat="1" x14ac:dyDescent="0.35">
      <c r="A214" s="19"/>
      <c r="B214" s="25" t="s">
        <v>961</v>
      </c>
      <c r="C214" s="25" t="s">
        <v>962</v>
      </c>
      <c r="D214" s="26" t="s">
        <v>963</v>
      </c>
      <c r="E214" s="44" t="s">
        <v>313</v>
      </c>
      <c r="F214" s="28">
        <v>500</v>
      </c>
      <c r="G214" s="29">
        <v>38332</v>
      </c>
      <c r="H214" s="30" t="str">
        <f>IF(E214="","",IF(COUNTIF([1]Paramètres!$H:$H,E214)=1,IF([1]Paramètres!$E$3=[1]Paramètres!$A$23,"Belfort/Montbéliard",IF([1]Paramètres!$E$3=[1]Paramètres!$A$24,"Doubs","Franche-Comté")),IF(COUNTIF([1]Paramètres!$I:$I,E214)=1,IF([1]Paramètres!$E$3=[1]Paramètres!$A$23,"Belfort/Montbéliard",IF([1]Paramètres!$E$3=[1]Paramètres!$A$24,"Belfort","Franche-Comté")),IF(COUNTIF([1]Paramètres!$J:$J,E214)=1,IF([1]Paramètres!$E$3=[1]Paramètres!$A$25,"Franche-Comté","Haute-Saône"),IF(COUNTIF([1]Paramètres!$K:$K,E214)=1,IF([1]Paramètres!$E$3=[1]Paramètres!$A$25,"Franche-Comté","Jura"),IF(COUNTIF([1]Paramètres!$G:$G,E214)=1,IF([1]Paramètres!$E$3=[1]Paramètres!$A$23,"Besançon",IF([1]Paramètres!$E$3=[1]Paramètres!$A$24,"Doubs","Franche-Comté")),"*** INCONNU ***"))))))</f>
        <v>Doubs</v>
      </c>
      <c r="I214" s="31">
        <f>LOOKUP(YEAR(G214)-[1]Paramètres!$E$1,[1]Paramètres!$A$1:$A$20)</f>
        <v>-13</v>
      </c>
      <c r="J214" s="31" t="str">
        <f>LOOKUP(I214,[1]Paramètres!$A$1:$B$20)</f>
        <v>M2</v>
      </c>
      <c r="K214" s="31">
        <f t="shared" si="32"/>
        <v>5</v>
      </c>
      <c r="L214" s="14">
        <v>0</v>
      </c>
      <c r="M214" s="32" t="s">
        <v>775</v>
      </c>
      <c r="N214" s="32" t="s">
        <v>683</v>
      </c>
      <c r="O214" s="14" t="s">
        <v>495</v>
      </c>
      <c r="P214" s="33" t="str">
        <f t="shared" si="26"/>
        <v>5G30H</v>
      </c>
      <c r="Q214" s="34">
        <f t="shared" si="34"/>
        <v>0</v>
      </c>
      <c r="R214" s="34">
        <f t="shared" si="34"/>
        <v>3000</v>
      </c>
      <c r="S214" s="34">
        <f t="shared" si="34"/>
        <v>10000</v>
      </c>
      <c r="T214" s="34">
        <f t="shared" si="33"/>
        <v>40000</v>
      </c>
      <c r="U214" s="34">
        <f t="shared" si="27"/>
        <v>53000</v>
      </c>
      <c r="V214" s="35" t="str">
        <f t="shared" si="28"/>
        <v>5G</v>
      </c>
      <c r="W214" s="36">
        <f t="shared" si="29"/>
        <v>3000</v>
      </c>
      <c r="X214" s="35" t="str">
        <f t="shared" si="30"/>
        <v>5G30H</v>
      </c>
      <c r="Y214" s="36">
        <f t="shared" si="31"/>
        <v>0</v>
      </c>
      <c r="Z214" s="31" t="str">
        <f ca="1">LOOKUP(I214,[1]Paramètres!$A$1:$A$20,[1]Paramètres!$C$1:$C$21)</f>
        <v>-13</v>
      </c>
      <c r="AA214" s="14" t="s">
        <v>35</v>
      </c>
      <c r="AB214" s="37"/>
      <c r="AC214" s="38"/>
      <c r="AD214" s="38" t="str">
        <f>IF(ISNA(VLOOKUP(D214,'[1]Liste en forme Garçons'!$C:$C,1,FALSE)),"","*")</f>
        <v>*</v>
      </c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</row>
    <row r="215" spans="1:46" s="39" customFormat="1" x14ac:dyDescent="0.35">
      <c r="A215" s="19"/>
      <c r="B215" s="25" t="s">
        <v>496</v>
      </c>
      <c r="C215" s="25" t="s">
        <v>964</v>
      </c>
      <c r="D215" s="26" t="s">
        <v>965</v>
      </c>
      <c r="E215" s="27" t="s">
        <v>185</v>
      </c>
      <c r="F215" s="28">
        <v>531</v>
      </c>
      <c r="G215" s="29">
        <v>38555</v>
      </c>
      <c r="H215" s="30" t="str">
        <f>IF(E215="","",IF(COUNTIF([1]Paramètres!$H:$H,E215)=1,IF([1]Paramètres!$E$3=[1]Paramètres!$A$23,"Belfort/Montbéliard",IF([1]Paramètres!$E$3=[1]Paramètres!$A$24,"Doubs","Franche-Comté")),IF(COUNTIF([1]Paramètres!$I:$I,E215)=1,IF([1]Paramètres!$E$3=[1]Paramètres!$A$23,"Belfort/Montbéliard",IF([1]Paramètres!$E$3=[1]Paramètres!$A$24,"Belfort","Franche-Comté")),IF(COUNTIF([1]Paramètres!$J:$J,E215)=1,IF([1]Paramètres!$E$3=[1]Paramètres!$A$25,"Franche-Comté","Haute-Saône"),IF(COUNTIF([1]Paramètres!$K:$K,E215)=1,IF([1]Paramètres!$E$3=[1]Paramètres!$A$25,"Franche-Comté","Jura"),IF(COUNTIF([1]Paramètres!$G:$G,E215)=1,IF([1]Paramètres!$E$3=[1]Paramètres!$A$23,"Besançon",IF([1]Paramètres!$E$3=[1]Paramètres!$A$24,"Doubs","Franche-Comté")),"*** INCONNU ***"))))))</f>
        <v>Doubs</v>
      </c>
      <c r="I215" s="31">
        <f>LOOKUP(YEAR(G215)-[1]Paramètres!$E$1,[1]Paramètres!$A$1:$A$20)</f>
        <v>-12</v>
      </c>
      <c r="J215" s="31" t="str">
        <f>LOOKUP(I215,[1]Paramètres!$A$1:$B$20)</f>
        <v>M1</v>
      </c>
      <c r="K215" s="31">
        <f t="shared" si="32"/>
        <v>5</v>
      </c>
      <c r="L215" s="32" t="s">
        <v>796</v>
      </c>
      <c r="M215" s="32" t="s">
        <v>760</v>
      </c>
      <c r="N215" s="32" t="s">
        <v>760</v>
      </c>
      <c r="O215" s="32" t="s">
        <v>749</v>
      </c>
      <c r="P215" s="33" t="str">
        <f t="shared" si="26"/>
        <v>2G45H</v>
      </c>
      <c r="Q215" s="34">
        <f t="shared" si="34"/>
        <v>3500</v>
      </c>
      <c r="R215" s="34">
        <f t="shared" si="34"/>
        <v>6500</v>
      </c>
      <c r="S215" s="34">
        <f t="shared" si="34"/>
        <v>6500</v>
      </c>
      <c r="T215" s="34">
        <f t="shared" si="33"/>
        <v>8000</v>
      </c>
      <c r="U215" s="34">
        <f t="shared" si="27"/>
        <v>24500</v>
      </c>
      <c r="V215" s="35" t="str">
        <f t="shared" si="28"/>
        <v>2G</v>
      </c>
      <c r="W215" s="36">
        <f t="shared" si="29"/>
        <v>4500</v>
      </c>
      <c r="X215" s="35" t="str">
        <f t="shared" si="30"/>
        <v>2G45H</v>
      </c>
      <c r="Y215" s="36">
        <f t="shared" si="31"/>
        <v>0</v>
      </c>
      <c r="Z215" s="31" t="str">
        <f ca="1">LOOKUP(I215,[1]Paramètres!$A$1:$A$20,[1]Paramètres!$C$1:$C$21)</f>
        <v>-13</v>
      </c>
      <c r="AA215" s="14" t="s">
        <v>35</v>
      </c>
      <c r="AB215" s="37" t="s">
        <v>966</v>
      </c>
      <c r="AC215" s="38"/>
      <c r="AD215" s="38" t="str">
        <f>IF(ISNA(VLOOKUP(D215,'[1]Liste en forme Garçons'!$C:$C,1,FALSE)),"","*")</f>
        <v>*</v>
      </c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</row>
    <row r="216" spans="1:46" s="39" customFormat="1" x14ac:dyDescent="0.35">
      <c r="A216" s="19"/>
      <c r="B216" s="25" t="s">
        <v>967</v>
      </c>
      <c r="C216" s="25" t="s">
        <v>968</v>
      </c>
      <c r="D216" s="26" t="s">
        <v>969</v>
      </c>
      <c r="E216" s="27" t="s">
        <v>479</v>
      </c>
      <c r="F216" s="28">
        <v>500</v>
      </c>
      <c r="G216" s="29">
        <v>38090</v>
      </c>
      <c r="H216" s="30" t="str">
        <f>IF(E216="","",IF(COUNTIF([1]Paramètres!$H:$H,E216)=1,IF([1]Paramètres!$E$3=[1]Paramètres!$A$23,"Belfort/Montbéliard",IF([1]Paramètres!$E$3=[1]Paramètres!$A$24,"Doubs","Franche-Comté")),IF(COUNTIF([1]Paramètres!$I:$I,E216)=1,IF([1]Paramètres!$E$3=[1]Paramètres!$A$23,"Belfort/Montbéliard",IF([1]Paramètres!$E$3=[1]Paramètres!$A$24,"Belfort","Franche-Comté")),IF(COUNTIF([1]Paramètres!$J:$J,E216)=1,IF([1]Paramètres!$E$3=[1]Paramètres!$A$25,"Franche-Comté","Haute-Saône"),IF(COUNTIF([1]Paramètres!$K:$K,E216)=1,IF([1]Paramètres!$E$3=[1]Paramètres!$A$25,"Franche-Comté","Jura"),IF(COUNTIF([1]Paramètres!$G:$G,E216)=1,IF([1]Paramètres!$E$3=[1]Paramètres!$A$23,"Besançon",IF([1]Paramètres!$E$3=[1]Paramètres!$A$24,"Doubs","Franche-Comté")),"*** INCONNU ***"))))))</f>
        <v>Doubs</v>
      </c>
      <c r="I216" s="31">
        <f>LOOKUP(YEAR(G216)-[1]Paramètres!$E$1,[1]Paramètres!$A$1:$A$20)</f>
        <v>-13</v>
      </c>
      <c r="J216" s="31" t="str">
        <f>LOOKUP(I216,[1]Paramètres!$A$1:$B$20)</f>
        <v>M2</v>
      </c>
      <c r="K216" s="31">
        <f t="shared" si="32"/>
        <v>5</v>
      </c>
      <c r="L216" s="32" t="s">
        <v>788</v>
      </c>
      <c r="M216" s="32">
        <v>0</v>
      </c>
      <c r="N216" s="32" t="s">
        <v>692</v>
      </c>
      <c r="O216" s="32" t="s">
        <v>683</v>
      </c>
      <c r="P216" s="33" t="str">
        <f t="shared" si="26"/>
        <v>1G75H</v>
      </c>
      <c r="Q216" s="34">
        <f t="shared" si="34"/>
        <v>2500</v>
      </c>
      <c r="R216" s="34">
        <f t="shared" si="34"/>
        <v>0</v>
      </c>
      <c r="S216" s="34">
        <f t="shared" si="34"/>
        <v>5000</v>
      </c>
      <c r="T216" s="34">
        <f t="shared" si="33"/>
        <v>10000</v>
      </c>
      <c r="U216" s="34">
        <f t="shared" si="27"/>
        <v>17500</v>
      </c>
      <c r="V216" s="35" t="str">
        <f t="shared" si="28"/>
        <v>1G</v>
      </c>
      <c r="W216" s="36">
        <f t="shared" si="29"/>
        <v>7500</v>
      </c>
      <c r="X216" s="35" t="str">
        <f t="shared" si="30"/>
        <v>1G75H</v>
      </c>
      <c r="Y216" s="36">
        <f t="shared" si="31"/>
        <v>0</v>
      </c>
      <c r="Z216" s="31" t="str">
        <f ca="1">LOOKUP(I216,[1]Paramètres!$A$1:$A$20,[1]Paramètres!$C$1:$C$21)</f>
        <v>-13</v>
      </c>
      <c r="AA216" s="14" t="s">
        <v>35</v>
      </c>
      <c r="AB216" s="37" t="s">
        <v>970</v>
      </c>
      <c r="AC216" s="38"/>
      <c r="AD216" s="38" t="str">
        <f>IF(ISNA(VLOOKUP(D216,'[1]Liste en forme Garçons'!$C:$C,1,FALSE)),"","*")</f>
        <v>*</v>
      </c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</row>
    <row r="217" spans="1:46" s="39" customFormat="1" x14ac:dyDescent="0.35">
      <c r="A217" s="19"/>
      <c r="B217" s="25" t="s">
        <v>971</v>
      </c>
      <c r="C217" s="25" t="s">
        <v>972</v>
      </c>
      <c r="D217" s="26" t="s">
        <v>973</v>
      </c>
      <c r="E217" s="27" t="s">
        <v>67</v>
      </c>
      <c r="F217" s="28">
        <v>500</v>
      </c>
      <c r="G217" s="29">
        <v>38230</v>
      </c>
      <c r="H217" s="30" t="str">
        <f>IF(E217="","",IF(COUNTIF([1]Paramètres!$H:$H,E217)=1,IF([1]Paramètres!$E$3=[1]Paramètres!$A$23,"Belfort/Montbéliard",IF([1]Paramètres!$E$3=[1]Paramètres!$A$24,"Doubs","Franche-Comté")),IF(COUNTIF([1]Paramètres!$I:$I,E217)=1,IF([1]Paramètres!$E$3=[1]Paramètres!$A$23,"Belfort/Montbéliard",IF([1]Paramètres!$E$3=[1]Paramètres!$A$24,"Belfort","Franche-Comté")),IF(COUNTIF([1]Paramètres!$J:$J,E217)=1,IF([1]Paramètres!$E$3=[1]Paramètres!$A$25,"Franche-Comté","Haute-Saône"),IF(COUNTIF([1]Paramètres!$K:$K,E217)=1,IF([1]Paramètres!$E$3=[1]Paramètres!$A$25,"Franche-Comté","Jura"),IF(COUNTIF([1]Paramètres!$G:$G,E217)=1,IF([1]Paramètres!$E$3=[1]Paramètres!$A$23,"Besançon",IF([1]Paramètres!$E$3=[1]Paramètres!$A$24,"Doubs","Franche-Comté")),"*** INCONNU ***"))))))</f>
        <v>Doubs</v>
      </c>
      <c r="I217" s="31">
        <f>LOOKUP(YEAR(G217)-[1]Paramètres!$E$1,[1]Paramètres!$A$1:$A$20)</f>
        <v>-13</v>
      </c>
      <c r="J217" s="31" t="str">
        <f>LOOKUP(I217,[1]Paramètres!$A$1:$B$20)</f>
        <v>M2</v>
      </c>
      <c r="K217" s="31">
        <f t="shared" si="32"/>
        <v>5</v>
      </c>
      <c r="L217" s="32" t="s">
        <v>957</v>
      </c>
      <c r="M217" s="32" t="s">
        <v>796</v>
      </c>
      <c r="N217" s="32" t="s">
        <v>775</v>
      </c>
      <c r="O217" s="32" t="s">
        <v>692</v>
      </c>
      <c r="P217" s="33" t="str">
        <f t="shared" si="26"/>
        <v>1G28H</v>
      </c>
      <c r="Q217" s="34">
        <f t="shared" si="34"/>
        <v>1300</v>
      </c>
      <c r="R217" s="34">
        <f t="shared" si="34"/>
        <v>3500</v>
      </c>
      <c r="S217" s="34">
        <f t="shared" si="34"/>
        <v>3000</v>
      </c>
      <c r="T217" s="34">
        <f t="shared" si="33"/>
        <v>5000</v>
      </c>
      <c r="U217" s="34">
        <f t="shared" si="27"/>
        <v>12800</v>
      </c>
      <c r="V217" s="35" t="str">
        <f t="shared" si="28"/>
        <v>1G</v>
      </c>
      <c r="W217" s="36">
        <f t="shared" si="29"/>
        <v>2800</v>
      </c>
      <c r="X217" s="35" t="str">
        <f t="shared" si="30"/>
        <v>1G28H</v>
      </c>
      <c r="Y217" s="36">
        <f t="shared" si="31"/>
        <v>0</v>
      </c>
      <c r="Z217" s="31" t="str">
        <f ca="1">LOOKUP(I217,[1]Paramètres!$A$1:$A$20,[1]Paramètres!$C$1:$C$21)</f>
        <v>-13</v>
      </c>
      <c r="AA217" s="14" t="s">
        <v>35</v>
      </c>
      <c r="AB217" s="37"/>
      <c r="AC217" s="38"/>
      <c r="AD217" s="38" t="str">
        <f>IF(ISNA(VLOOKUP(D217,'[1]Liste en forme Garçons'!$C:$C,1,FALSE)),"","*")</f>
        <v>*</v>
      </c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</row>
    <row r="218" spans="1:46" s="39" customFormat="1" x14ac:dyDescent="0.35">
      <c r="A218" s="19"/>
      <c r="B218" s="25" t="s">
        <v>974</v>
      </c>
      <c r="C218" s="25" t="s">
        <v>975</v>
      </c>
      <c r="D218" s="26" t="s">
        <v>976</v>
      </c>
      <c r="E218" s="27" t="s">
        <v>185</v>
      </c>
      <c r="F218" s="28">
        <v>534</v>
      </c>
      <c r="G218" s="29">
        <v>38276</v>
      </c>
      <c r="H218" s="30" t="str">
        <f>IF(E218="","",IF(COUNTIF([1]Paramètres!$H:$H,E218)=1,IF([1]Paramètres!$E$3=[1]Paramètres!$A$23,"Belfort/Montbéliard",IF([1]Paramètres!$E$3=[1]Paramètres!$A$24,"Doubs","Franche-Comté")),IF(COUNTIF([1]Paramètres!$I:$I,E218)=1,IF([1]Paramètres!$E$3=[1]Paramètres!$A$23,"Belfort/Montbéliard",IF([1]Paramètres!$E$3=[1]Paramètres!$A$24,"Belfort","Franche-Comté")),IF(COUNTIF([1]Paramètres!$J:$J,E218)=1,IF([1]Paramètres!$E$3=[1]Paramètres!$A$25,"Franche-Comté","Haute-Saône"),IF(COUNTIF([1]Paramètres!$K:$K,E218)=1,IF([1]Paramètres!$E$3=[1]Paramètres!$A$25,"Franche-Comté","Jura"),IF(COUNTIF([1]Paramètres!$G:$G,E218)=1,IF([1]Paramètres!$E$3=[1]Paramètres!$A$23,"Besançon",IF([1]Paramètres!$E$3=[1]Paramètres!$A$24,"Doubs","Franche-Comté")),"*** INCONNU ***"))))))</f>
        <v>Doubs</v>
      </c>
      <c r="I218" s="31">
        <f>LOOKUP(YEAR(G218)-[1]Paramètres!$E$1,[1]Paramètres!$A$1:$A$20)</f>
        <v>-13</v>
      </c>
      <c r="J218" s="31" t="str">
        <f>LOOKUP(I218,[1]Paramètres!$A$1:$B$20)</f>
        <v>M2</v>
      </c>
      <c r="K218" s="31">
        <f t="shared" si="32"/>
        <v>5</v>
      </c>
      <c r="L218" s="32" t="s">
        <v>792</v>
      </c>
      <c r="M218" s="32" t="s">
        <v>792</v>
      </c>
      <c r="N218" s="32" t="s">
        <v>796</v>
      </c>
      <c r="O218" s="32">
        <v>0</v>
      </c>
      <c r="P218" s="33" t="str">
        <f t="shared" si="26"/>
        <v>1G15H</v>
      </c>
      <c r="Q218" s="34">
        <f t="shared" si="34"/>
        <v>4000</v>
      </c>
      <c r="R218" s="34">
        <f t="shared" si="34"/>
        <v>4000</v>
      </c>
      <c r="S218" s="34">
        <f t="shared" si="34"/>
        <v>3500</v>
      </c>
      <c r="T218" s="34">
        <f t="shared" si="33"/>
        <v>0</v>
      </c>
      <c r="U218" s="34">
        <f t="shared" si="27"/>
        <v>11500</v>
      </c>
      <c r="V218" s="35" t="str">
        <f t="shared" si="28"/>
        <v>1G</v>
      </c>
      <c r="W218" s="36">
        <f t="shared" si="29"/>
        <v>1500</v>
      </c>
      <c r="X218" s="35" t="str">
        <f t="shared" si="30"/>
        <v>1G15H</v>
      </c>
      <c r="Y218" s="36">
        <f t="shared" si="31"/>
        <v>0</v>
      </c>
      <c r="Z218" s="31" t="str">
        <f ca="1">LOOKUP(I218,[1]Paramètres!$A$1:$A$20,[1]Paramètres!$C$1:$C$21)</f>
        <v>-13</v>
      </c>
      <c r="AA218" s="14" t="s">
        <v>35</v>
      </c>
      <c r="AB218" s="37" t="s">
        <v>939</v>
      </c>
      <c r="AC218" s="38"/>
      <c r="AD218" s="38" t="str">
        <f>IF(ISNA(VLOOKUP(D218,'[1]Liste en forme Garçons'!$C:$C,1,FALSE)),"","*")</f>
        <v>*</v>
      </c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</row>
    <row r="219" spans="1:46" s="39" customFormat="1" x14ac:dyDescent="0.35">
      <c r="A219" s="19"/>
      <c r="B219" s="25" t="s">
        <v>977</v>
      </c>
      <c r="C219" s="25" t="s">
        <v>978</v>
      </c>
      <c r="D219" s="26" t="s">
        <v>979</v>
      </c>
      <c r="E219" s="27" t="s">
        <v>185</v>
      </c>
      <c r="F219" s="28">
        <v>501</v>
      </c>
      <c r="G219" s="29">
        <v>38340</v>
      </c>
      <c r="H219" s="30" t="str">
        <f>IF(E219="","",IF(COUNTIF([1]Paramètres!$H:$H,E219)=1,IF([1]Paramètres!$E$3=[1]Paramètres!$A$23,"Belfort/Montbéliard",IF([1]Paramètres!$E$3=[1]Paramètres!$A$24,"Doubs","Franche-Comté")),IF(COUNTIF([1]Paramètres!$I:$I,E219)=1,IF([1]Paramètres!$E$3=[1]Paramètres!$A$23,"Belfort/Montbéliard",IF([1]Paramètres!$E$3=[1]Paramètres!$A$24,"Belfort","Franche-Comté")),IF(COUNTIF([1]Paramètres!$J:$J,E219)=1,IF([1]Paramètres!$E$3=[1]Paramètres!$A$25,"Franche-Comté","Haute-Saône"),IF(COUNTIF([1]Paramètres!$K:$K,E219)=1,IF([1]Paramètres!$E$3=[1]Paramètres!$A$25,"Franche-Comté","Jura"),IF(COUNTIF([1]Paramètres!$G:$G,E219)=1,IF([1]Paramètres!$E$3=[1]Paramètres!$A$23,"Besançon",IF([1]Paramètres!$E$3=[1]Paramètres!$A$24,"Doubs","Franche-Comté")),"*** INCONNU ***"))))))</f>
        <v>Doubs</v>
      </c>
      <c r="I219" s="31">
        <f>LOOKUP(YEAR(G219)-[1]Paramètres!$E$1,[1]Paramètres!$A$1:$A$20)</f>
        <v>-13</v>
      </c>
      <c r="J219" s="31" t="str">
        <f>LOOKUP(I219,[1]Paramètres!$A$1:$B$20)</f>
        <v>M2</v>
      </c>
      <c r="K219" s="31">
        <f t="shared" si="32"/>
        <v>5</v>
      </c>
      <c r="L219" s="32" t="s">
        <v>46</v>
      </c>
      <c r="M219" s="32" t="s">
        <v>692</v>
      </c>
      <c r="N219" s="32">
        <v>0</v>
      </c>
      <c r="O219" s="32" t="s">
        <v>760</v>
      </c>
      <c r="P219" s="33" t="str">
        <f t="shared" si="26"/>
        <v>1G15H</v>
      </c>
      <c r="Q219" s="34">
        <f t="shared" si="34"/>
        <v>0</v>
      </c>
      <c r="R219" s="34">
        <f t="shared" si="34"/>
        <v>5000</v>
      </c>
      <c r="S219" s="34">
        <f t="shared" si="34"/>
        <v>0</v>
      </c>
      <c r="T219" s="34">
        <f t="shared" si="33"/>
        <v>6500</v>
      </c>
      <c r="U219" s="34">
        <f t="shared" si="27"/>
        <v>11500</v>
      </c>
      <c r="V219" s="35" t="str">
        <f t="shared" si="28"/>
        <v>1G</v>
      </c>
      <c r="W219" s="36">
        <f t="shared" si="29"/>
        <v>1500</v>
      </c>
      <c r="X219" s="35" t="str">
        <f t="shared" si="30"/>
        <v>1G15H</v>
      </c>
      <c r="Y219" s="36">
        <f t="shared" si="31"/>
        <v>0</v>
      </c>
      <c r="Z219" s="31" t="str">
        <f ca="1">LOOKUP(I219,[1]Paramètres!$A$1:$A$20,[1]Paramètres!$C$1:$C$21)</f>
        <v>-13</v>
      </c>
      <c r="AA219" s="14" t="s">
        <v>35</v>
      </c>
      <c r="AB219" s="37"/>
      <c r="AC219" s="38"/>
      <c r="AD219" s="38" t="str">
        <f>IF(ISNA(VLOOKUP(D219,'[1]Liste en forme Garçons'!$C:$C,1,FALSE)),"","*")</f>
        <v>*</v>
      </c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</row>
    <row r="220" spans="1:46" s="39" customFormat="1" x14ac:dyDescent="0.35">
      <c r="A220" s="19"/>
      <c r="B220" s="25" t="s">
        <v>178</v>
      </c>
      <c r="C220" s="25" t="s">
        <v>980</v>
      </c>
      <c r="D220" s="26" t="s">
        <v>981</v>
      </c>
      <c r="E220" s="27" t="s">
        <v>128</v>
      </c>
      <c r="F220" s="28">
        <v>508</v>
      </c>
      <c r="G220" s="29">
        <v>38496</v>
      </c>
      <c r="H220" s="30" t="str">
        <f>IF(E220="","",IF(COUNTIF([1]Paramètres!$H:$H,E220)=1,IF([1]Paramètres!$E$3=[1]Paramètres!$A$23,"Belfort/Montbéliard",IF([1]Paramètres!$E$3=[1]Paramètres!$A$24,"Doubs","Franche-Comté")),IF(COUNTIF([1]Paramètres!$I:$I,E220)=1,IF([1]Paramètres!$E$3=[1]Paramètres!$A$23,"Belfort/Montbéliard",IF([1]Paramètres!$E$3=[1]Paramètres!$A$24,"Belfort","Franche-Comté")),IF(COUNTIF([1]Paramètres!$J:$J,E220)=1,IF([1]Paramètres!$E$3=[1]Paramètres!$A$25,"Franche-Comté","Haute-Saône"),IF(COUNTIF([1]Paramètres!$K:$K,E220)=1,IF([1]Paramètres!$E$3=[1]Paramètres!$A$25,"Franche-Comté","Jura"),IF(COUNTIF([1]Paramètres!$G:$G,E220)=1,IF([1]Paramètres!$E$3=[1]Paramètres!$A$23,"Besançon",IF([1]Paramètres!$E$3=[1]Paramètres!$A$24,"Doubs","Franche-Comté")),"*** INCONNU ***"))))))</f>
        <v>Doubs</v>
      </c>
      <c r="I220" s="31">
        <f>LOOKUP(YEAR(G220)-[1]Paramètres!$E$1,[1]Paramètres!$A$1:$A$20)</f>
        <v>-12</v>
      </c>
      <c r="J220" s="31" t="str">
        <f>LOOKUP(I220,[1]Paramètres!$A$1:$B$20)</f>
        <v>M1</v>
      </c>
      <c r="K220" s="31">
        <f t="shared" si="32"/>
        <v>5</v>
      </c>
      <c r="L220" s="32" t="s">
        <v>46</v>
      </c>
      <c r="M220" s="32" t="s">
        <v>982</v>
      </c>
      <c r="N220" s="32" t="s">
        <v>792</v>
      </c>
      <c r="O220" s="32" t="s">
        <v>792</v>
      </c>
      <c r="P220" s="33" t="str">
        <f t="shared" si="26"/>
        <v>1G2H</v>
      </c>
      <c r="Q220" s="34">
        <f t="shared" si="34"/>
        <v>0</v>
      </c>
      <c r="R220" s="34">
        <f t="shared" si="34"/>
        <v>2200</v>
      </c>
      <c r="S220" s="34">
        <f t="shared" si="34"/>
        <v>4000</v>
      </c>
      <c r="T220" s="34">
        <f t="shared" si="33"/>
        <v>4000</v>
      </c>
      <c r="U220" s="34">
        <f t="shared" si="27"/>
        <v>10200</v>
      </c>
      <c r="V220" s="35" t="str">
        <f t="shared" si="28"/>
        <v>1G</v>
      </c>
      <c r="W220" s="36">
        <f t="shared" si="29"/>
        <v>200</v>
      </c>
      <c r="X220" s="35" t="str">
        <f t="shared" si="30"/>
        <v>1G2H</v>
      </c>
      <c r="Y220" s="36">
        <f t="shared" si="31"/>
        <v>0</v>
      </c>
      <c r="Z220" s="31" t="str">
        <f ca="1">LOOKUP(I220,[1]Paramètres!$A$1:$A$20,[1]Paramètres!$C$1:$C$21)</f>
        <v>-13</v>
      </c>
      <c r="AA220" s="14" t="s">
        <v>35</v>
      </c>
      <c r="AB220" s="37"/>
      <c r="AC220" s="38"/>
      <c r="AD220" s="38" t="str">
        <f>IF(ISNA(VLOOKUP(D220,'[1]Liste en forme Garçons'!$C:$C,1,FALSE)),"","*")</f>
        <v>*</v>
      </c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</row>
    <row r="221" spans="1:46" s="39" customFormat="1" x14ac:dyDescent="0.35">
      <c r="A221" s="19"/>
      <c r="B221" s="25" t="s">
        <v>983</v>
      </c>
      <c r="C221" s="25" t="s">
        <v>984</v>
      </c>
      <c r="D221" s="26" t="s">
        <v>985</v>
      </c>
      <c r="E221" s="27" t="s">
        <v>185</v>
      </c>
      <c r="F221" s="28">
        <v>500</v>
      </c>
      <c r="G221" s="29">
        <v>38664</v>
      </c>
      <c r="H221" s="30" t="str">
        <f>IF(E221="","",IF(COUNTIF([1]Paramètres!$H:$H,E221)=1,IF([1]Paramètres!$E$3=[1]Paramètres!$A$23,"Belfort/Montbéliard",IF([1]Paramètres!$E$3=[1]Paramètres!$A$24,"Doubs","Franche-Comté")),IF(COUNTIF([1]Paramètres!$I:$I,E221)=1,IF([1]Paramètres!$E$3=[1]Paramètres!$A$23,"Belfort/Montbéliard",IF([1]Paramètres!$E$3=[1]Paramètres!$A$24,"Belfort","Franche-Comté")),IF(COUNTIF([1]Paramètres!$J:$J,E221)=1,IF([1]Paramètres!$E$3=[1]Paramètres!$A$25,"Franche-Comté","Haute-Saône"),IF(COUNTIF([1]Paramètres!$K:$K,E221)=1,IF([1]Paramètres!$E$3=[1]Paramètres!$A$25,"Franche-Comté","Jura"),IF(COUNTIF([1]Paramètres!$G:$G,E221)=1,IF([1]Paramètres!$E$3=[1]Paramètres!$A$23,"Besançon",IF([1]Paramètres!$E$3=[1]Paramètres!$A$24,"Doubs","Franche-Comté")),"*** INCONNU ***"))))))</f>
        <v>Doubs</v>
      </c>
      <c r="I221" s="31">
        <f>LOOKUP(YEAR(G221)-[1]Paramètres!$E$1,[1]Paramètres!$A$1:$A$20)</f>
        <v>-12</v>
      </c>
      <c r="J221" s="31" t="str">
        <f>LOOKUP(I221,[1]Paramètres!$A$1:$B$20)</f>
        <v>M1</v>
      </c>
      <c r="K221" s="31">
        <f t="shared" si="32"/>
        <v>5</v>
      </c>
      <c r="L221" s="32" t="s">
        <v>986</v>
      </c>
      <c r="M221" s="32" t="s">
        <v>987</v>
      </c>
      <c r="N221" s="32" t="s">
        <v>787</v>
      </c>
      <c r="O221" s="32" t="s">
        <v>775</v>
      </c>
      <c r="P221" s="33" t="str">
        <f t="shared" si="26"/>
        <v>76H</v>
      </c>
      <c r="Q221" s="34">
        <f t="shared" si="34"/>
        <v>1700</v>
      </c>
      <c r="R221" s="34">
        <f t="shared" si="34"/>
        <v>900</v>
      </c>
      <c r="S221" s="34">
        <f t="shared" si="34"/>
        <v>2000</v>
      </c>
      <c r="T221" s="34">
        <f t="shared" si="33"/>
        <v>3000</v>
      </c>
      <c r="U221" s="34">
        <f t="shared" si="27"/>
        <v>7600</v>
      </c>
      <c r="V221" s="35" t="str">
        <f t="shared" si="28"/>
        <v>76H</v>
      </c>
      <c r="W221" s="36">
        <f t="shared" si="29"/>
        <v>0</v>
      </c>
      <c r="X221" s="35" t="str">
        <f t="shared" si="30"/>
        <v>76H</v>
      </c>
      <c r="Y221" s="36">
        <f t="shared" si="31"/>
        <v>0</v>
      </c>
      <c r="Z221" s="31" t="str">
        <f ca="1">LOOKUP(I221,[1]Paramètres!$A$1:$A$20,[1]Paramètres!$C$1:$C$21)</f>
        <v>-13</v>
      </c>
      <c r="AA221" s="14" t="s">
        <v>35</v>
      </c>
      <c r="AB221" s="37"/>
      <c r="AD221" s="38" t="str">
        <f>IF(ISNA(VLOOKUP(D221,'[1]Liste en forme Garçons'!$C:$C,1,FALSE)),"","*")</f>
        <v>*</v>
      </c>
    </row>
    <row r="222" spans="1:46" s="39" customFormat="1" x14ac:dyDescent="0.35">
      <c r="A222" s="19"/>
      <c r="B222" s="25" t="s">
        <v>542</v>
      </c>
      <c r="C222" s="25" t="s">
        <v>988</v>
      </c>
      <c r="D222" s="26" t="s">
        <v>989</v>
      </c>
      <c r="E222" s="27" t="s">
        <v>155</v>
      </c>
      <c r="F222" s="28">
        <v>500</v>
      </c>
      <c r="G222" s="29">
        <v>38282</v>
      </c>
      <c r="H222" s="30" t="str">
        <f>IF(E222="","",IF(COUNTIF([1]Paramètres!$H:$H,E222)=1,IF([1]Paramètres!$E$3=[1]Paramètres!$A$23,"Belfort/Montbéliard",IF([1]Paramètres!$E$3=[1]Paramètres!$A$24,"Doubs","Franche-Comté")),IF(COUNTIF([1]Paramètres!$I:$I,E222)=1,IF([1]Paramètres!$E$3=[1]Paramètres!$A$23,"Belfort/Montbéliard",IF([1]Paramètres!$E$3=[1]Paramètres!$A$24,"Belfort","Franche-Comté")),IF(COUNTIF([1]Paramètres!$J:$J,E222)=1,IF([1]Paramètres!$E$3=[1]Paramètres!$A$25,"Franche-Comté","Haute-Saône"),IF(COUNTIF([1]Paramètres!$K:$K,E222)=1,IF([1]Paramètres!$E$3=[1]Paramètres!$A$25,"Franche-Comté","Jura"),IF(COUNTIF([1]Paramètres!$G:$G,E222)=1,IF([1]Paramètres!$E$3=[1]Paramètres!$A$23,"Besançon",IF([1]Paramètres!$E$3=[1]Paramètres!$A$24,"Doubs","Franche-Comté")),"*** INCONNU ***"))))))</f>
        <v>Doubs</v>
      </c>
      <c r="I222" s="31">
        <f>LOOKUP(YEAR(G222)-[1]Paramètres!$E$1,[1]Paramètres!$A$1:$A$20)</f>
        <v>-13</v>
      </c>
      <c r="J222" s="31" t="str">
        <f>LOOKUP(I222,[1]Paramètres!$A$1:$B$20)</f>
        <v>M2</v>
      </c>
      <c r="K222" s="31">
        <f t="shared" si="32"/>
        <v>5</v>
      </c>
      <c r="L222" s="32" t="s">
        <v>46</v>
      </c>
      <c r="M222" s="32" t="s">
        <v>46</v>
      </c>
      <c r="N222" s="32" t="s">
        <v>788</v>
      </c>
      <c r="O222" s="32" t="s">
        <v>796</v>
      </c>
      <c r="P222" s="33" t="str">
        <f t="shared" si="26"/>
        <v>60H</v>
      </c>
      <c r="Q222" s="34">
        <f t="shared" si="34"/>
        <v>0</v>
      </c>
      <c r="R222" s="34">
        <f t="shared" si="34"/>
        <v>0</v>
      </c>
      <c r="S222" s="34">
        <f t="shared" si="34"/>
        <v>2500</v>
      </c>
      <c r="T222" s="34">
        <f t="shared" si="33"/>
        <v>3500</v>
      </c>
      <c r="U222" s="34">
        <f t="shared" si="27"/>
        <v>6000</v>
      </c>
      <c r="V222" s="35" t="str">
        <f t="shared" si="28"/>
        <v>60H</v>
      </c>
      <c r="W222" s="36">
        <f t="shared" si="29"/>
        <v>0</v>
      </c>
      <c r="X222" s="35" t="str">
        <f t="shared" si="30"/>
        <v>60H</v>
      </c>
      <c r="Y222" s="36">
        <f t="shared" si="31"/>
        <v>0</v>
      </c>
      <c r="Z222" s="31" t="str">
        <f ca="1">LOOKUP(I222,[1]Paramètres!$A$1:$A$20,[1]Paramètres!$C$1:$C$21)</f>
        <v>-13</v>
      </c>
      <c r="AA222" s="14" t="s">
        <v>35</v>
      </c>
      <c r="AB222" s="37"/>
      <c r="AD222" s="38" t="str">
        <f>IF(ISNA(VLOOKUP(D222,'[1]Liste en forme Garçons'!$C:$C,1,FALSE)),"","*")</f>
        <v>*</v>
      </c>
    </row>
    <row r="223" spans="1:46" s="39" customFormat="1" x14ac:dyDescent="0.35">
      <c r="A223" s="19"/>
      <c r="B223" s="25" t="s">
        <v>178</v>
      </c>
      <c r="C223" s="25" t="s">
        <v>990</v>
      </c>
      <c r="D223" s="26" t="s">
        <v>991</v>
      </c>
      <c r="E223" s="27" t="s">
        <v>102</v>
      </c>
      <c r="F223" s="28">
        <v>500</v>
      </c>
      <c r="G223" s="29">
        <v>38200</v>
      </c>
      <c r="H223" s="30" t="str">
        <f>IF(E223="","",IF(COUNTIF([1]Paramètres!$H:$H,E223)=1,IF([1]Paramètres!$E$3=[1]Paramètres!$A$23,"Belfort/Montbéliard",IF([1]Paramètres!$E$3=[1]Paramètres!$A$24,"Doubs","Franche-Comté")),IF(COUNTIF([1]Paramètres!$I:$I,E223)=1,IF([1]Paramètres!$E$3=[1]Paramètres!$A$23,"Belfort/Montbéliard",IF([1]Paramètres!$E$3=[1]Paramètres!$A$24,"Belfort","Franche-Comté")),IF(COUNTIF([1]Paramètres!$J:$J,E223)=1,IF([1]Paramètres!$E$3=[1]Paramètres!$A$25,"Franche-Comté","Haute-Saône"),IF(COUNTIF([1]Paramètres!$K:$K,E223)=1,IF([1]Paramètres!$E$3=[1]Paramètres!$A$25,"Franche-Comté","Jura"),IF(COUNTIF([1]Paramètres!$G:$G,E223)=1,IF([1]Paramètres!$E$3=[1]Paramètres!$A$23,"Besançon",IF([1]Paramètres!$E$3=[1]Paramètres!$A$24,"Doubs","Franche-Comté")),"*** INCONNU ***"))))))</f>
        <v>Doubs</v>
      </c>
      <c r="I223" s="31">
        <f>LOOKUP(YEAR(G223)-[1]Paramètres!$E$1,[1]Paramètres!$A$1:$A$20)</f>
        <v>-13</v>
      </c>
      <c r="J223" s="31" t="str">
        <f>LOOKUP(I223,[1]Paramètres!$A$1:$B$20)</f>
        <v>M2</v>
      </c>
      <c r="K223" s="31">
        <f t="shared" si="32"/>
        <v>5</v>
      </c>
      <c r="L223" s="32" t="s">
        <v>992</v>
      </c>
      <c r="M223" s="32" t="s">
        <v>992</v>
      </c>
      <c r="N223" s="32" t="s">
        <v>822</v>
      </c>
      <c r="O223" s="32" t="s">
        <v>993</v>
      </c>
      <c r="P223" s="33" t="str">
        <f t="shared" si="26"/>
        <v>56H</v>
      </c>
      <c r="Q223" s="34">
        <f t="shared" si="34"/>
        <v>1900</v>
      </c>
      <c r="R223" s="34">
        <f t="shared" si="34"/>
        <v>1900</v>
      </c>
      <c r="S223" s="34">
        <f t="shared" si="34"/>
        <v>700</v>
      </c>
      <c r="T223" s="34">
        <f t="shared" si="33"/>
        <v>1100</v>
      </c>
      <c r="U223" s="34">
        <f t="shared" si="27"/>
        <v>5600</v>
      </c>
      <c r="V223" s="35" t="str">
        <f t="shared" si="28"/>
        <v>56H</v>
      </c>
      <c r="W223" s="36">
        <f t="shared" si="29"/>
        <v>0</v>
      </c>
      <c r="X223" s="35" t="str">
        <f t="shared" si="30"/>
        <v>56H</v>
      </c>
      <c r="Y223" s="36">
        <f t="shared" si="31"/>
        <v>0</v>
      </c>
      <c r="Z223" s="31" t="str">
        <f ca="1">LOOKUP(I223,[1]Paramètres!$A$1:$A$20,[1]Paramètres!$C$1:$C$21)</f>
        <v>-13</v>
      </c>
      <c r="AA223" s="14" t="s">
        <v>35</v>
      </c>
      <c r="AB223" s="37"/>
      <c r="AC223" s="38"/>
      <c r="AD223" s="38" t="str">
        <f>IF(ISNA(VLOOKUP(D223,'[1]Liste en forme Garçons'!$C:$C,1,FALSE)),"","*")</f>
        <v>*</v>
      </c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</row>
    <row r="224" spans="1:46" s="39" customFormat="1" x14ac:dyDescent="0.35">
      <c r="A224" s="19"/>
      <c r="B224" s="25" t="s">
        <v>994</v>
      </c>
      <c r="C224" s="25" t="s">
        <v>995</v>
      </c>
      <c r="D224" s="26" t="s">
        <v>996</v>
      </c>
      <c r="E224" s="27" t="s">
        <v>185</v>
      </c>
      <c r="F224" s="28">
        <v>512</v>
      </c>
      <c r="G224" s="29">
        <v>38034</v>
      </c>
      <c r="H224" s="30" t="str">
        <f>IF(E224="","",IF(COUNTIF([1]Paramètres!$H:$H,E224)=1,IF([1]Paramètres!$E$3=[1]Paramètres!$A$23,"Belfort/Montbéliard",IF([1]Paramètres!$E$3=[1]Paramètres!$A$24,"Doubs","Franche-Comté")),IF(COUNTIF([1]Paramètres!$I:$I,E224)=1,IF([1]Paramètres!$E$3=[1]Paramètres!$A$23,"Belfort/Montbéliard",IF([1]Paramètres!$E$3=[1]Paramètres!$A$24,"Belfort","Franche-Comté")),IF(COUNTIF([1]Paramètres!$J:$J,E224)=1,IF([1]Paramètres!$E$3=[1]Paramètres!$A$25,"Franche-Comté","Haute-Saône"),IF(COUNTIF([1]Paramètres!$K:$K,E224)=1,IF([1]Paramètres!$E$3=[1]Paramètres!$A$25,"Franche-Comté","Jura"),IF(COUNTIF([1]Paramètres!$G:$G,E224)=1,IF([1]Paramètres!$E$3=[1]Paramètres!$A$23,"Besançon",IF([1]Paramètres!$E$3=[1]Paramètres!$A$24,"Doubs","Franche-Comté")),"*** INCONNU ***"))))))</f>
        <v>Doubs</v>
      </c>
      <c r="I224" s="31">
        <f>LOOKUP(YEAR(G224)-[1]Paramètres!$E$1,[1]Paramètres!$A$1:$A$20)</f>
        <v>-13</v>
      </c>
      <c r="J224" s="31" t="str">
        <f>LOOKUP(I224,[1]Paramètres!$A$1:$B$20)</f>
        <v>M2</v>
      </c>
      <c r="K224" s="31">
        <f t="shared" si="32"/>
        <v>5</v>
      </c>
      <c r="L224" s="32" t="s">
        <v>982</v>
      </c>
      <c r="M224" s="32">
        <v>0</v>
      </c>
      <c r="N224" s="32">
        <v>0</v>
      </c>
      <c r="O224" s="32" t="s">
        <v>788</v>
      </c>
      <c r="P224" s="33" t="str">
        <f t="shared" si="26"/>
        <v>47H</v>
      </c>
      <c r="Q224" s="34">
        <f t="shared" si="34"/>
        <v>2200</v>
      </c>
      <c r="R224" s="34">
        <f t="shared" si="34"/>
        <v>0</v>
      </c>
      <c r="S224" s="34">
        <f t="shared" si="34"/>
        <v>0</v>
      </c>
      <c r="T224" s="34">
        <f t="shared" si="33"/>
        <v>2500</v>
      </c>
      <c r="U224" s="34">
        <f t="shared" si="27"/>
        <v>4700</v>
      </c>
      <c r="V224" s="35" t="str">
        <f t="shared" si="28"/>
        <v>47H</v>
      </c>
      <c r="W224" s="36">
        <f t="shared" si="29"/>
        <v>0</v>
      </c>
      <c r="X224" s="35" t="str">
        <f t="shared" si="30"/>
        <v>47H</v>
      </c>
      <c r="Y224" s="36">
        <f t="shared" si="31"/>
        <v>0</v>
      </c>
      <c r="Z224" s="31" t="str">
        <f ca="1">LOOKUP(I224,[1]Paramètres!$A$1:$A$20,[1]Paramètres!$C$1:$C$21)</f>
        <v>-13</v>
      </c>
      <c r="AA224" s="14" t="s">
        <v>35</v>
      </c>
      <c r="AB224" s="37"/>
      <c r="AC224" s="38"/>
      <c r="AD224" s="38" t="str">
        <f>IF(ISNA(VLOOKUP(D224,'[1]Liste en forme Garçons'!$C:$C,1,FALSE)),"","*")</f>
        <v>*</v>
      </c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</row>
    <row r="225" spans="1:46" s="39" customFormat="1" x14ac:dyDescent="0.35">
      <c r="A225" s="19"/>
      <c r="B225" s="25" t="s">
        <v>997</v>
      </c>
      <c r="C225" s="25" t="s">
        <v>998</v>
      </c>
      <c r="D225" s="26" t="s">
        <v>999</v>
      </c>
      <c r="E225" s="27" t="s">
        <v>185</v>
      </c>
      <c r="F225" s="28">
        <v>500</v>
      </c>
      <c r="G225" s="29">
        <v>38316</v>
      </c>
      <c r="H225" s="30" t="str">
        <f>IF(E225="","",IF(COUNTIF([1]Paramètres!$H:$H,E225)=1,IF([1]Paramètres!$E$3=[1]Paramètres!$A$23,"Belfort/Montbéliard",IF([1]Paramètres!$E$3=[1]Paramètres!$A$24,"Doubs","Franche-Comté")),IF(COUNTIF([1]Paramètres!$I:$I,E225)=1,IF([1]Paramètres!$E$3=[1]Paramètres!$A$23,"Belfort/Montbéliard",IF([1]Paramètres!$E$3=[1]Paramètres!$A$24,"Belfort","Franche-Comté")),IF(COUNTIF([1]Paramètres!$J:$J,E225)=1,IF([1]Paramètres!$E$3=[1]Paramètres!$A$25,"Franche-Comté","Haute-Saône"),IF(COUNTIF([1]Paramètres!$K:$K,E225)=1,IF([1]Paramètres!$E$3=[1]Paramètres!$A$25,"Franche-Comté","Jura"),IF(COUNTIF([1]Paramètres!$G:$G,E225)=1,IF([1]Paramètres!$E$3=[1]Paramètres!$A$23,"Besançon",IF([1]Paramètres!$E$3=[1]Paramètres!$A$24,"Doubs","Franche-Comté")),"*** INCONNU ***"))))))</f>
        <v>Doubs</v>
      </c>
      <c r="I225" s="31">
        <f>LOOKUP(YEAR(G225)-[1]Paramètres!$E$1,[1]Paramètres!$A$1:$A$20)</f>
        <v>-13</v>
      </c>
      <c r="J225" s="31" t="str">
        <f>LOOKUP(I225,[1]Paramètres!$A$1:$B$20)</f>
        <v>M2</v>
      </c>
      <c r="K225" s="31">
        <f t="shared" si="32"/>
        <v>5</v>
      </c>
      <c r="L225" s="32" t="s">
        <v>46</v>
      </c>
      <c r="M225" s="32" t="s">
        <v>1000</v>
      </c>
      <c r="N225" s="32" t="s">
        <v>807</v>
      </c>
      <c r="O225" s="32" t="s">
        <v>1000</v>
      </c>
      <c r="P225" s="33" t="str">
        <f t="shared" si="26"/>
        <v>42H</v>
      </c>
      <c r="Q225" s="34">
        <f t="shared" si="34"/>
        <v>0</v>
      </c>
      <c r="R225" s="34">
        <f t="shared" si="34"/>
        <v>1600</v>
      </c>
      <c r="S225" s="34">
        <f t="shared" si="34"/>
        <v>1000</v>
      </c>
      <c r="T225" s="34">
        <f t="shared" si="33"/>
        <v>1600</v>
      </c>
      <c r="U225" s="34">
        <f t="shared" si="27"/>
        <v>4200</v>
      </c>
      <c r="V225" s="35" t="str">
        <f t="shared" si="28"/>
        <v>42H</v>
      </c>
      <c r="W225" s="36">
        <f t="shared" si="29"/>
        <v>0</v>
      </c>
      <c r="X225" s="35" t="str">
        <f t="shared" si="30"/>
        <v>42H</v>
      </c>
      <c r="Y225" s="36">
        <f t="shared" si="31"/>
        <v>0</v>
      </c>
      <c r="Z225" s="31" t="str">
        <f ca="1">LOOKUP(I225,[1]Paramètres!$A$1:$A$20,[1]Paramètres!$C$1:$C$21)</f>
        <v>-13</v>
      </c>
      <c r="AA225" s="14" t="s">
        <v>35</v>
      </c>
      <c r="AB225" s="37"/>
      <c r="AC225" s="38"/>
      <c r="AD225" s="38" t="str">
        <f>IF(ISNA(VLOOKUP(D225,'[1]Liste en forme Garçons'!$C:$C,1,FALSE)),"","*")</f>
        <v>*</v>
      </c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</row>
    <row r="226" spans="1:46" s="39" customFormat="1" x14ac:dyDescent="0.35">
      <c r="A226" s="19"/>
      <c r="B226" s="25" t="s">
        <v>762</v>
      </c>
      <c r="C226" s="25" t="s">
        <v>290</v>
      </c>
      <c r="D226" s="26" t="s">
        <v>1001</v>
      </c>
      <c r="E226" s="27" t="s">
        <v>102</v>
      </c>
      <c r="F226" s="28">
        <v>500</v>
      </c>
      <c r="G226" s="29">
        <v>38716</v>
      </c>
      <c r="H226" s="30" t="str">
        <f>IF(E226="","",IF(COUNTIF([1]Paramètres!$H:$H,E226)=1,IF([1]Paramètres!$E$3=[1]Paramètres!$A$23,"Belfort/Montbéliard",IF([1]Paramètres!$E$3=[1]Paramètres!$A$24,"Doubs","Franche-Comté")),IF(COUNTIF([1]Paramètres!$I:$I,E226)=1,IF([1]Paramètres!$E$3=[1]Paramètres!$A$23,"Belfort/Montbéliard",IF([1]Paramètres!$E$3=[1]Paramètres!$A$24,"Belfort","Franche-Comté")),IF(COUNTIF([1]Paramètres!$J:$J,E226)=1,IF([1]Paramètres!$E$3=[1]Paramètres!$A$25,"Franche-Comté","Haute-Saône"),IF(COUNTIF([1]Paramètres!$K:$K,E226)=1,IF([1]Paramètres!$E$3=[1]Paramètres!$A$25,"Franche-Comté","Jura"),IF(COUNTIF([1]Paramètres!$G:$G,E226)=1,IF([1]Paramètres!$E$3=[1]Paramètres!$A$23,"Besançon",IF([1]Paramètres!$E$3=[1]Paramètres!$A$24,"Doubs","Franche-Comté")),"*** INCONNU ***"))))))</f>
        <v>Doubs</v>
      </c>
      <c r="I226" s="31">
        <f>LOOKUP(YEAR(G226)-[1]Paramètres!$E$1,[1]Paramètres!$A$1:$A$20)</f>
        <v>-12</v>
      </c>
      <c r="J226" s="31" t="str">
        <f>LOOKUP(I226,[1]Paramètres!$A$1:$B$20)</f>
        <v>M1</v>
      </c>
      <c r="K226" s="31">
        <f t="shared" si="32"/>
        <v>5</v>
      </c>
      <c r="L226" s="32" t="s">
        <v>803</v>
      </c>
      <c r="M226" s="32" t="s">
        <v>993</v>
      </c>
      <c r="N226" s="32">
        <v>0</v>
      </c>
      <c r="O226" s="32" t="s">
        <v>982</v>
      </c>
      <c r="P226" s="33" t="str">
        <f t="shared" si="26"/>
        <v>38H</v>
      </c>
      <c r="Q226" s="34">
        <f t="shared" si="34"/>
        <v>500</v>
      </c>
      <c r="R226" s="34">
        <f t="shared" si="34"/>
        <v>1100</v>
      </c>
      <c r="S226" s="34">
        <f t="shared" si="34"/>
        <v>0</v>
      </c>
      <c r="T226" s="34">
        <f t="shared" si="33"/>
        <v>2200</v>
      </c>
      <c r="U226" s="34">
        <f t="shared" si="27"/>
        <v>3800</v>
      </c>
      <c r="V226" s="35" t="str">
        <f t="shared" si="28"/>
        <v>38H</v>
      </c>
      <c r="W226" s="36">
        <f t="shared" si="29"/>
        <v>0</v>
      </c>
      <c r="X226" s="35" t="str">
        <f t="shared" si="30"/>
        <v>38H</v>
      </c>
      <c r="Y226" s="36">
        <f t="shared" si="31"/>
        <v>0</v>
      </c>
      <c r="Z226" s="31" t="str">
        <f ca="1">LOOKUP(I226,[1]Paramètres!$A$1:$A$20,[1]Paramètres!$C$1:$C$21)</f>
        <v>-13</v>
      </c>
      <c r="AA226" s="14" t="s">
        <v>35</v>
      </c>
      <c r="AB226" s="37"/>
      <c r="AC226" s="38"/>
      <c r="AD226" s="38" t="str">
        <f>IF(ISNA(VLOOKUP(D226,'[1]Liste en forme Garçons'!$C:$C,1,FALSE)),"","*")</f>
        <v>*</v>
      </c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</row>
    <row r="227" spans="1:46" s="39" customFormat="1" x14ac:dyDescent="0.35">
      <c r="A227" s="19"/>
      <c r="B227" s="25" t="s">
        <v>1002</v>
      </c>
      <c r="C227" s="25" t="s">
        <v>968</v>
      </c>
      <c r="D227" s="26" t="s">
        <v>1003</v>
      </c>
      <c r="E227" s="27" t="s">
        <v>479</v>
      </c>
      <c r="F227" s="28">
        <v>500</v>
      </c>
      <c r="G227" s="29">
        <v>38090</v>
      </c>
      <c r="H227" s="30" t="str">
        <f>IF(E227="","",IF(COUNTIF([1]Paramètres!$H:$H,E227)=1,IF([1]Paramètres!$E$3=[1]Paramètres!$A$23,"Belfort/Montbéliard",IF([1]Paramètres!$E$3=[1]Paramètres!$A$24,"Doubs","Franche-Comté")),IF(COUNTIF([1]Paramètres!$I:$I,E227)=1,IF([1]Paramètres!$E$3=[1]Paramètres!$A$23,"Belfort/Montbéliard",IF([1]Paramètres!$E$3=[1]Paramètres!$A$24,"Belfort","Franche-Comté")),IF(COUNTIF([1]Paramètres!$J:$J,E227)=1,IF([1]Paramètres!$E$3=[1]Paramètres!$A$25,"Franche-Comté","Haute-Saône"),IF(COUNTIF([1]Paramètres!$K:$K,E227)=1,IF([1]Paramètres!$E$3=[1]Paramètres!$A$25,"Franche-Comté","Jura"),IF(COUNTIF([1]Paramètres!$G:$G,E227)=1,IF([1]Paramètres!$E$3=[1]Paramètres!$A$23,"Besançon",IF([1]Paramètres!$E$3=[1]Paramètres!$A$24,"Doubs","Franche-Comté")),"*** INCONNU ***"))))))</f>
        <v>Doubs</v>
      </c>
      <c r="I227" s="31">
        <f>LOOKUP(YEAR(G227)-[1]Paramètres!$E$1,[1]Paramètres!$A$1:$A$20)</f>
        <v>-13</v>
      </c>
      <c r="J227" s="31" t="str">
        <f>LOOKUP(I227,[1]Paramètres!$A$1:$B$20)</f>
        <v>M2</v>
      </c>
      <c r="K227" s="31">
        <f t="shared" si="32"/>
        <v>5</v>
      </c>
      <c r="L227" s="32" t="s">
        <v>46</v>
      </c>
      <c r="M227" s="32" t="s">
        <v>46</v>
      </c>
      <c r="N227" s="32" t="s">
        <v>806</v>
      </c>
      <c r="O227" s="32" t="s">
        <v>992</v>
      </c>
      <c r="P227" s="33" t="str">
        <f t="shared" si="26"/>
        <v>34H</v>
      </c>
      <c r="Q227" s="34">
        <f t="shared" si="34"/>
        <v>0</v>
      </c>
      <c r="R227" s="34">
        <f t="shared" si="34"/>
        <v>0</v>
      </c>
      <c r="S227" s="34">
        <f t="shared" si="34"/>
        <v>1500</v>
      </c>
      <c r="T227" s="34">
        <f t="shared" si="33"/>
        <v>1900</v>
      </c>
      <c r="U227" s="34">
        <f t="shared" si="27"/>
        <v>3400</v>
      </c>
      <c r="V227" s="35" t="str">
        <f t="shared" si="28"/>
        <v>34H</v>
      </c>
      <c r="W227" s="36">
        <f t="shared" si="29"/>
        <v>0</v>
      </c>
      <c r="X227" s="35" t="str">
        <f t="shared" si="30"/>
        <v>34H</v>
      </c>
      <c r="Y227" s="36">
        <f t="shared" si="31"/>
        <v>0</v>
      </c>
      <c r="Z227" s="31" t="str">
        <f ca="1">LOOKUP(I227,[1]Paramètres!$A$1:$A$20,[1]Paramètres!$C$1:$C$21)</f>
        <v>-13</v>
      </c>
      <c r="AA227" s="14" t="s">
        <v>35</v>
      </c>
      <c r="AB227" s="37"/>
      <c r="AC227" s="3"/>
      <c r="AD227" s="38" t="str">
        <f>IF(ISNA(VLOOKUP(D227,'[1]Liste en forme Garçons'!$C:$C,1,FALSE)),"","*")</f>
        <v>*</v>
      </c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 s="39" customFormat="1" x14ac:dyDescent="0.35">
      <c r="A228" s="19"/>
      <c r="B228" s="25" t="s">
        <v>746</v>
      </c>
      <c r="C228" s="25" t="s">
        <v>1004</v>
      </c>
      <c r="D228" s="26" t="s">
        <v>1005</v>
      </c>
      <c r="E228" s="27" t="s">
        <v>313</v>
      </c>
      <c r="F228" s="28">
        <v>500</v>
      </c>
      <c r="G228" s="29">
        <v>38253</v>
      </c>
      <c r="H228" s="30" t="str">
        <f>IF(E228="","",IF(COUNTIF([1]Paramètres!$H:$H,E228)=1,IF([1]Paramètres!$E$3=[1]Paramètres!$A$23,"Belfort/Montbéliard",IF([1]Paramètres!$E$3=[1]Paramètres!$A$24,"Doubs","Franche-Comté")),IF(COUNTIF([1]Paramètres!$I:$I,E228)=1,IF([1]Paramètres!$E$3=[1]Paramètres!$A$23,"Belfort/Montbéliard",IF([1]Paramètres!$E$3=[1]Paramètres!$A$24,"Belfort","Franche-Comté")),IF(COUNTIF([1]Paramètres!$J:$J,E228)=1,IF([1]Paramètres!$E$3=[1]Paramètres!$A$25,"Franche-Comté","Haute-Saône"),IF(COUNTIF([1]Paramètres!$K:$K,E228)=1,IF([1]Paramètres!$E$3=[1]Paramètres!$A$25,"Franche-Comté","Jura"),IF(COUNTIF([1]Paramètres!$G:$G,E228)=1,IF([1]Paramètres!$E$3=[1]Paramètres!$A$23,"Besançon",IF([1]Paramètres!$E$3=[1]Paramètres!$A$24,"Doubs","Franche-Comté")),"*** INCONNU ***"))))))</f>
        <v>Doubs</v>
      </c>
      <c r="I228" s="31">
        <f>LOOKUP(YEAR(G228)-[1]Paramètres!$E$1,[1]Paramètres!$A$1:$A$20)</f>
        <v>-13</v>
      </c>
      <c r="J228" s="31" t="str">
        <f>LOOKUP(I228,[1]Paramètres!$A$1:$B$20)</f>
        <v>M2</v>
      </c>
      <c r="K228" s="31">
        <f t="shared" si="32"/>
        <v>5</v>
      </c>
      <c r="L228" s="32" t="s">
        <v>46</v>
      </c>
      <c r="M228" s="32" t="s">
        <v>957</v>
      </c>
      <c r="N228" s="32" t="s">
        <v>803</v>
      </c>
      <c r="O228" s="32" t="s">
        <v>987</v>
      </c>
      <c r="P228" s="33" t="str">
        <f t="shared" si="26"/>
        <v>27H</v>
      </c>
      <c r="Q228" s="34">
        <f t="shared" si="34"/>
        <v>0</v>
      </c>
      <c r="R228" s="34">
        <f t="shared" si="34"/>
        <v>1300</v>
      </c>
      <c r="S228" s="34">
        <f t="shared" si="34"/>
        <v>500</v>
      </c>
      <c r="T228" s="34">
        <f t="shared" si="33"/>
        <v>900</v>
      </c>
      <c r="U228" s="34">
        <f t="shared" si="27"/>
        <v>2700</v>
      </c>
      <c r="V228" s="35" t="str">
        <f t="shared" si="28"/>
        <v>27H</v>
      </c>
      <c r="W228" s="36">
        <f t="shared" si="29"/>
        <v>0</v>
      </c>
      <c r="X228" s="35" t="str">
        <f t="shared" si="30"/>
        <v>27H</v>
      </c>
      <c r="Y228" s="36">
        <f t="shared" si="31"/>
        <v>0</v>
      </c>
      <c r="Z228" s="31" t="str">
        <f ca="1">LOOKUP(I228,[1]Paramètres!$A$1:$A$20,[1]Paramètres!$C$1:$C$21)</f>
        <v>-13</v>
      </c>
      <c r="AA228" s="14" t="s">
        <v>35</v>
      </c>
      <c r="AB228" s="37"/>
      <c r="AC228" s="38"/>
      <c r="AD228" s="38" t="str">
        <f>IF(ISNA(VLOOKUP(D228,'[1]Liste en forme Garçons'!$C:$C,1,FALSE)),"","*")</f>
        <v>*</v>
      </c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</row>
    <row r="229" spans="1:46" s="39" customFormat="1" x14ac:dyDescent="0.35">
      <c r="A229" s="19"/>
      <c r="B229" s="25" t="s">
        <v>1006</v>
      </c>
      <c r="C229" s="25" t="s">
        <v>1007</v>
      </c>
      <c r="D229" s="26" t="s">
        <v>1008</v>
      </c>
      <c r="E229" s="27" t="s">
        <v>479</v>
      </c>
      <c r="F229" s="28">
        <v>500</v>
      </c>
      <c r="G229" s="29">
        <v>38658</v>
      </c>
      <c r="H229" s="30" t="str">
        <f>IF(E229="","",IF(COUNTIF([1]Paramètres!$H:$H,E229)=1,IF([1]Paramètres!$E$3=[1]Paramètres!$A$23,"Belfort/Montbéliard",IF([1]Paramètres!$E$3=[1]Paramètres!$A$24,"Doubs","Franche-Comté")),IF(COUNTIF([1]Paramètres!$I:$I,E229)=1,IF([1]Paramètres!$E$3=[1]Paramètres!$A$23,"Belfort/Montbéliard",IF([1]Paramètres!$E$3=[1]Paramètres!$A$24,"Belfort","Franche-Comté")),IF(COUNTIF([1]Paramètres!$J:$J,E229)=1,IF([1]Paramètres!$E$3=[1]Paramètres!$A$25,"Franche-Comté","Haute-Saône"),IF(COUNTIF([1]Paramètres!$K:$K,E229)=1,IF([1]Paramètres!$E$3=[1]Paramètres!$A$25,"Franche-Comté","Jura"),IF(COUNTIF([1]Paramètres!$G:$G,E229)=1,IF([1]Paramètres!$E$3=[1]Paramètres!$A$23,"Besançon",IF([1]Paramètres!$E$3=[1]Paramètres!$A$24,"Doubs","Franche-Comté")),"*** INCONNU ***"))))))</f>
        <v>Doubs</v>
      </c>
      <c r="I229" s="31">
        <f>LOOKUP(YEAR(G229)-[1]Paramètres!$E$1,[1]Paramètres!$A$1:$A$20)</f>
        <v>-12</v>
      </c>
      <c r="J229" s="31" t="str">
        <f>LOOKUP(I229,[1]Paramètres!$A$1:$B$20)</f>
        <v>M1</v>
      </c>
      <c r="K229" s="31">
        <f t="shared" si="32"/>
        <v>5</v>
      </c>
      <c r="L229" s="32" t="s">
        <v>987</v>
      </c>
      <c r="M229" s="32" t="s">
        <v>803</v>
      </c>
      <c r="N229" s="32" t="s">
        <v>828</v>
      </c>
      <c r="O229" s="32">
        <v>0</v>
      </c>
      <c r="P229" s="33" t="str">
        <f t="shared" si="26"/>
        <v>18H</v>
      </c>
      <c r="Q229" s="34">
        <f t="shared" si="34"/>
        <v>900</v>
      </c>
      <c r="R229" s="34">
        <f t="shared" si="34"/>
        <v>500</v>
      </c>
      <c r="S229" s="34">
        <f t="shared" si="34"/>
        <v>400</v>
      </c>
      <c r="T229" s="34">
        <f t="shared" si="33"/>
        <v>0</v>
      </c>
      <c r="U229" s="34">
        <f t="shared" si="27"/>
        <v>1800</v>
      </c>
      <c r="V229" s="35" t="str">
        <f t="shared" si="28"/>
        <v>18H</v>
      </c>
      <c r="W229" s="36">
        <f t="shared" si="29"/>
        <v>0</v>
      </c>
      <c r="X229" s="35" t="str">
        <f t="shared" si="30"/>
        <v>18H</v>
      </c>
      <c r="Y229" s="36">
        <f t="shared" si="31"/>
        <v>0</v>
      </c>
      <c r="Z229" s="31" t="str">
        <f ca="1">LOOKUP(I229,[1]Paramètres!$A$1:$A$20,[1]Paramètres!$C$1:$C$21)</f>
        <v>-13</v>
      </c>
      <c r="AA229" s="14" t="s">
        <v>35</v>
      </c>
      <c r="AB229" s="37" t="s">
        <v>939</v>
      </c>
      <c r="AC229" s="3"/>
      <c r="AD229" s="38" t="str">
        <f>IF(ISNA(VLOOKUP(D229,'[1]Liste en forme Garçons'!$C:$C,1,FALSE)),"","*")</f>
        <v>*</v>
      </c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s="39" customFormat="1" x14ac:dyDescent="0.35">
      <c r="A230" s="19"/>
      <c r="B230" s="25" t="s">
        <v>1009</v>
      </c>
      <c r="C230" s="25" t="s">
        <v>1010</v>
      </c>
      <c r="D230" s="26" t="s">
        <v>1011</v>
      </c>
      <c r="E230" s="27" t="s">
        <v>479</v>
      </c>
      <c r="F230" s="28">
        <v>500</v>
      </c>
      <c r="G230" s="29">
        <v>38639</v>
      </c>
      <c r="H230" s="30" t="str">
        <f>IF(E230="","",IF(COUNTIF([1]Paramètres!$H:$H,E230)=1,IF([1]Paramètres!$E$3=[1]Paramètres!$A$23,"Belfort/Montbéliard",IF([1]Paramètres!$E$3=[1]Paramètres!$A$24,"Doubs","Franche-Comté")),IF(COUNTIF([1]Paramètres!$I:$I,E230)=1,IF([1]Paramètres!$E$3=[1]Paramètres!$A$23,"Belfort/Montbéliard",IF([1]Paramètres!$E$3=[1]Paramètres!$A$24,"Belfort","Franche-Comté")),IF(COUNTIF([1]Paramètres!$J:$J,E230)=1,IF([1]Paramètres!$E$3=[1]Paramètres!$A$25,"Franche-Comté","Haute-Saône"),IF(COUNTIF([1]Paramètres!$K:$K,E230)=1,IF([1]Paramètres!$E$3=[1]Paramètres!$A$25,"Franche-Comté","Jura"),IF(COUNTIF([1]Paramètres!$G:$G,E230)=1,IF([1]Paramètres!$E$3=[1]Paramètres!$A$23,"Besançon",IF([1]Paramètres!$E$3=[1]Paramètres!$A$24,"Doubs","Franche-Comté")),"*** INCONNU ***"))))))</f>
        <v>Doubs</v>
      </c>
      <c r="I230" s="31">
        <f>LOOKUP(YEAR(G230)-[1]Paramètres!$E$1,[1]Paramètres!$A$1:$A$20)</f>
        <v>-12</v>
      </c>
      <c r="J230" s="31" t="str">
        <f>LOOKUP(I230,[1]Paramètres!$A$1:$B$20)</f>
        <v>M1</v>
      </c>
      <c r="K230" s="31">
        <f t="shared" si="32"/>
        <v>5</v>
      </c>
      <c r="L230" s="32" t="s">
        <v>993</v>
      </c>
      <c r="M230" s="32">
        <v>0</v>
      </c>
      <c r="N230" s="32">
        <v>0</v>
      </c>
      <c r="O230" s="32" t="s">
        <v>1012</v>
      </c>
      <c r="P230" s="33" t="str">
        <f t="shared" si="26"/>
        <v>14H</v>
      </c>
      <c r="Q230" s="34">
        <f t="shared" si="34"/>
        <v>1100</v>
      </c>
      <c r="R230" s="34">
        <f t="shared" si="34"/>
        <v>0</v>
      </c>
      <c r="S230" s="34">
        <f t="shared" si="34"/>
        <v>0</v>
      </c>
      <c r="T230" s="34">
        <f t="shared" si="33"/>
        <v>300</v>
      </c>
      <c r="U230" s="34">
        <f t="shared" si="27"/>
        <v>1400</v>
      </c>
      <c r="V230" s="35" t="str">
        <f t="shared" si="28"/>
        <v>14H</v>
      </c>
      <c r="W230" s="36">
        <f t="shared" si="29"/>
        <v>0</v>
      </c>
      <c r="X230" s="35" t="str">
        <f t="shared" si="30"/>
        <v>14H</v>
      </c>
      <c r="Y230" s="36">
        <f t="shared" si="31"/>
        <v>0</v>
      </c>
      <c r="Z230" s="31" t="str">
        <f ca="1">LOOKUP(I230,[1]Paramètres!$A$1:$A$20,[1]Paramètres!$C$1:$C$21)</f>
        <v>-13</v>
      </c>
      <c r="AA230" s="14" t="s">
        <v>35</v>
      </c>
      <c r="AB230" s="37"/>
      <c r="AC230" s="38"/>
      <c r="AD230" s="38" t="str">
        <f>IF(ISNA(VLOOKUP(D230,'[1]Liste en forme Garçons'!$C:$C,1,FALSE)),"","*")</f>
        <v>*</v>
      </c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</row>
    <row r="231" spans="1:46" s="39" customFormat="1" x14ac:dyDescent="0.35">
      <c r="A231" s="19"/>
      <c r="B231" s="25" t="s">
        <v>1013</v>
      </c>
      <c r="C231" s="25" t="s">
        <v>1014</v>
      </c>
      <c r="D231" s="26" t="s">
        <v>1015</v>
      </c>
      <c r="E231" s="27" t="s">
        <v>185</v>
      </c>
      <c r="F231" s="28">
        <v>500</v>
      </c>
      <c r="G231" s="29">
        <v>38205</v>
      </c>
      <c r="H231" s="30" t="str">
        <f>IF(E231="","",IF(COUNTIF([1]Paramètres!$H:$H,E231)=1,IF([1]Paramètres!$E$3=[1]Paramètres!$A$23,"Belfort/Montbéliard",IF([1]Paramètres!$E$3=[1]Paramètres!$A$24,"Doubs","Franche-Comté")),IF(COUNTIF([1]Paramètres!$I:$I,E231)=1,IF([1]Paramètres!$E$3=[1]Paramètres!$A$23,"Belfort/Montbéliard",IF([1]Paramètres!$E$3=[1]Paramètres!$A$24,"Belfort","Franche-Comté")),IF(COUNTIF([1]Paramètres!$J:$J,E231)=1,IF([1]Paramètres!$E$3=[1]Paramètres!$A$25,"Franche-Comté","Haute-Saône"),IF(COUNTIF([1]Paramètres!$K:$K,E231)=1,IF([1]Paramètres!$E$3=[1]Paramètres!$A$25,"Franche-Comté","Jura"),IF(COUNTIF([1]Paramètres!$G:$G,E231)=1,IF([1]Paramètres!$E$3=[1]Paramètres!$A$23,"Besançon",IF([1]Paramètres!$E$3=[1]Paramètres!$A$24,"Doubs","Franche-Comté")),"*** INCONNU ***"))))))</f>
        <v>Doubs</v>
      </c>
      <c r="I231" s="31">
        <f>LOOKUP(YEAR(G231)-[1]Paramètres!$E$1,[1]Paramètres!$A$1:$A$20)</f>
        <v>-13</v>
      </c>
      <c r="J231" s="31" t="str">
        <f>LOOKUP(I231,[1]Paramètres!$A$1:$B$20)</f>
        <v>M2</v>
      </c>
      <c r="K231" s="31">
        <f t="shared" si="32"/>
        <v>5</v>
      </c>
      <c r="L231" s="32">
        <v>0</v>
      </c>
      <c r="M231" s="32" t="s">
        <v>822</v>
      </c>
      <c r="N231" s="32">
        <v>0</v>
      </c>
      <c r="O231" s="32" t="s">
        <v>803</v>
      </c>
      <c r="P231" s="33" t="str">
        <f t="shared" si="26"/>
        <v>12H</v>
      </c>
      <c r="Q231" s="34">
        <f t="shared" si="34"/>
        <v>0</v>
      </c>
      <c r="R231" s="34">
        <f t="shared" si="34"/>
        <v>700</v>
      </c>
      <c r="S231" s="34">
        <f t="shared" si="34"/>
        <v>0</v>
      </c>
      <c r="T231" s="34">
        <f t="shared" si="33"/>
        <v>500</v>
      </c>
      <c r="U231" s="34">
        <f t="shared" si="27"/>
        <v>1200</v>
      </c>
      <c r="V231" s="35" t="str">
        <f t="shared" si="28"/>
        <v>12H</v>
      </c>
      <c r="W231" s="36">
        <f t="shared" si="29"/>
        <v>0</v>
      </c>
      <c r="X231" s="35" t="str">
        <f t="shared" si="30"/>
        <v>12H</v>
      </c>
      <c r="Y231" s="36">
        <f t="shared" si="31"/>
        <v>0</v>
      </c>
      <c r="Z231" s="31" t="str">
        <f ca="1">LOOKUP(I231,[1]Paramètres!$A$1:$A$20,[1]Paramètres!$C$1:$C$21)</f>
        <v>-13</v>
      </c>
      <c r="AA231" s="14" t="s">
        <v>35</v>
      </c>
      <c r="AB231" s="37"/>
      <c r="AC231" s="38"/>
      <c r="AD231" s="38" t="str">
        <f>IF(ISNA(VLOOKUP(D231,'[1]Liste en forme Garçons'!$C:$C,1,FALSE)),"","*")</f>
        <v>*</v>
      </c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</row>
    <row r="232" spans="1:46" s="39" customFormat="1" x14ac:dyDescent="0.35">
      <c r="A232" s="99"/>
      <c r="B232" s="25" t="s">
        <v>1016</v>
      </c>
      <c r="C232" s="25" t="s">
        <v>1017</v>
      </c>
      <c r="D232" s="26" t="s">
        <v>1018</v>
      </c>
      <c r="E232" s="27" t="s">
        <v>313</v>
      </c>
      <c r="F232" s="28">
        <v>500</v>
      </c>
      <c r="G232" s="29">
        <v>38385</v>
      </c>
      <c r="H232" s="30" t="str">
        <f>IF(E232="","",IF(COUNTIF([1]Paramètres!$H:$H,E232)=1,IF([1]Paramètres!$E$3=[1]Paramètres!$A$23,"Belfort/Montbéliard",IF([1]Paramètres!$E$3=[1]Paramètres!$A$24,"Doubs","Franche-Comté")),IF(COUNTIF([1]Paramètres!$I:$I,E232)=1,IF([1]Paramètres!$E$3=[1]Paramètres!$A$23,"Belfort/Montbéliard",IF([1]Paramètres!$E$3=[1]Paramètres!$A$24,"Belfort","Franche-Comté")),IF(COUNTIF([1]Paramètres!$J:$J,E232)=1,IF([1]Paramètres!$E$3=[1]Paramètres!$A$25,"Franche-Comté","Haute-Saône"),IF(COUNTIF([1]Paramètres!$K:$K,E232)=1,IF([1]Paramètres!$E$3=[1]Paramètres!$A$25,"Franche-Comté","Jura"),IF(COUNTIF([1]Paramètres!$G:$G,E232)=1,IF([1]Paramètres!$E$3=[1]Paramètres!$A$23,"Besançon",IF([1]Paramètres!$E$3=[1]Paramètres!$A$24,"Doubs","Franche-Comté")),"*** INCONNU ***"))))))</f>
        <v>Doubs</v>
      </c>
      <c r="I232" s="31">
        <f>LOOKUP(YEAR(G232)-[1]Paramètres!$E$1,[1]Paramètres!$A$1:$A$20)</f>
        <v>-12</v>
      </c>
      <c r="J232" s="31" t="str">
        <f>LOOKUP(I232,[1]Paramètres!$A$1:$B$20)</f>
        <v>M1</v>
      </c>
      <c r="K232" s="31">
        <f t="shared" si="32"/>
        <v>5</v>
      </c>
      <c r="L232" s="32" t="s">
        <v>822</v>
      </c>
      <c r="M232" s="32">
        <v>0</v>
      </c>
      <c r="N232" s="32">
        <v>0</v>
      </c>
      <c r="O232" s="32">
        <v>0</v>
      </c>
      <c r="P232" s="33" t="str">
        <f t="shared" si="26"/>
        <v>7H</v>
      </c>
      <c r="Q232" s="34">
        <f t="shared" si="34"/>
        <v>700</v>
      </c>
      <c r="R232" s="34">
        <f t="shared" si="34"/>
        <v>0</v>
      </c>
      <c r="S232" s="34">
        <f t="shared" si="34"/>
        <v>0</v>
      </c>
      <c r="T232" s="34">
        <f t="shared" si="33"/>
        <v>0</v>
      </c>
      <c r="U232" s="34">
        <f t="shared" si="27"/>
        <v>700</v>
      </c>
      <c r="V232" s="35" t="str">
        <f t="shared" si="28"/>
        <v>7H</v>
      </c>
      <c r="W232" s="36">
        <f t="shared" si="29"/>
        <v>0</v>
      </c>
      <c r="X232" s="35" t="str">
        <f t="shared" si="30"/>
        <v>7H</v>
      </c>
      <c r="Y232" s="36">
        <f t="shared" si="31"/>
        <v>0</v>
      </c>
      <c r="Z232" s="31" t="str">
        <f ca="1">LOOKUP(I232,[1]Paramètres!$A$1:$A$20,[1]Paramètres!$C$1:$C$21)</f>
        <v>-13</v>
      </c>
      <c r="AA232" s="14" t="s">
        <v>35</v>
      </c>
      <c r="AB232" s="37" t="s">
        <v>701</v>
      </c>
      <c r="AC232" s="48"/>
      <c r="AD232" s="38" t="str">
        <f>IF(ISNA(VLOOKUP(D232,'[1]Liste en forme Garçons'!$C:$C,1,FALSE)),"","*")</f>
        <v>*</v>
      </c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</row>
    <row r="233" spans="1:46" s="39" customFormat="1" x14ac:dyDescent="0.35">
      <c r="A233" s="19"/>
      <c r="B233" s="25" t="s">
        <v>849</v>
      </c>
      <c r="C233" s="25" t="s">
        <v>1019</v>
      </c>
      <c r="D233" s="26" t="s">
        <v>1020</v>
      </c>
      <c r="E233" s="27" t="s">
        <v>102</v>
      </c>
      <c r="F233" s="28">
        <v>500</v>
      </c>
      <c r="G233" s="29">
        <v>38671</v>
      </c>
      <c r="H233" s="30" t="str">
        <f>IF(E233="","",IF(COUNTIF([1]Paramètres!$H:$H,E233)=1,IF([1]Paramètres!$E$3=[1]Paramètres!$A$23,"Belfort/Montbéliard",IF([1]Paramètres!$E$3=[1]Paramètres!$A$24,"Doubs","Franche-Comté")),IF(COUNTIF([1]Paramètres!$I:$I,E233)=1,IF([1]Paramètres!$E$3=[1]Paramètres!$A$23,"Belfort/Montbéliard",IF([1]Paramètres!$E$3=[1]Paramètres!$A$24,"Belfort","Franche-Comté")),IF(COUNTIF([1]Paramètres!$J:$J,E233)=1,IF([1]Paramètres!$E$3=[1]Paramètres!$A$25,"Franche-Comté","Haute-Saône"),IF(COUNTIF([1]Paramètres!$K:$K,E233)=1,IF([1]Paramètres!$E$3=[1]Paramètres!$A$25,"Franche-Comté","Jura"),IF(COUNTIF([1]Paramètres!$G:$G,E233)=1,IF([1]Paramètres!$E$3=[1]Paramètres!$A$23,"Besançon",IF([1]Paramètres!$E$3=[1]Paramètres!$A$24,"Doubs","Franche-Comté")),"*** INCONNU ***"))))))</f>
        <v>Doubs</v>
      </c>
      <c r="I233" s="31">
        <f>LOOKUP(YEAR(G233)-[1]Paramètres!$E$1,[1]Paramètres!$A$1:$A$20)</f>
        <v>-12</v>
      </c>
      <c r="J233" s="31" t="str">
        <f>LOOKUP(I233,[1]Paramètres!$A$1:$B$20)</f>
        <v>M1</v>
      </c>
      <c r="K233" s="31">
        <f t="shared" si="32"/>
        <v>5</v>
      </c>
      <c r="L233" s="32" t="s">
        <v>828</v>
      </c>
      <c r="M233" s="32">
        <v>0</v>
      </c>
      <c r="N233" s="32">
        <v>0</v>
      </c>
      <c r="O233" s="32">
        <v>0</v>
      </c>
      <c r="P233" s="33" t="str">
        <f t="shared" si="26"/>
        <v>4H</v>
      </c>
      <c r="Q233" s="34">
        <f t="shared" si="34"/>
        <v>400</v>
      </c>
      <c r="R233" s="34">
        <f t="shared" si="34"/>
        <v>0</v>
      </c>
      <c r="S233" s="34">
        <f t="shared" si="34"/>
        <v>0</v>
      </c>
      <c r="T233" s="34">
        <f t="shared" si="33"/>
        <v>0</v>
      </c>
      <c r="U233" s="34">
        <f t="shared" si="27"/>
        <v>400</v>
      </c>
      <c r="V233" s="35" t="str">
        <f t="shared" si="28"/>
        <v>4H</v>
      </c>
      <c r="W233" s="36">
        <f t="shared" si="29"/>
        <v>0</v>
      </c>
      <c r="X233" s="35" t="str">
        <f t="shared" si="30"/>
        <v>4H</v>
      </c>
      <c r="Y233" s="36">
        <f t="shared" si="31"/>
        <v>0</v>
      </c>
      <c r="Z233" s="31" t="str">
        <f ca="1">LOOKUP(I233,[1]Paramètres!$A$1:$A$20,[1]Paramètres!$C$1:$C$21)</f>
        <v>-13</v>
      </c>
      <c r="AA233" s="14" t="s">
        <v>35</v>
      </c>
      <c r="AB233" s="37" t="s">
        <v>939</v>
      </c>
      <c r="AC233" s="38"/>
      <c r="AD233" s="38" t="str">
        <f>IF(ISNA(VLOOKUP(D233,'[1]Liste en forme Garçons'!$C:$C,1,FALSE)),"","*")</f>
        <v>*</v>
      </c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</row>
    <row r="234" spans="1:46" s="39" customFormat="1" x14ac:dyDescent="0.35">
      <c r="A234" s="19"/>
      <c r="B234" s="25" t="s">
        <v>42</v>
      </c>
      <c r="C234" s="25" t="s">
        <v>1021</v>
      </c>
      <c r="D234" s="26" t="s">
        <v>1022</v>
      </c>
      <c r="E234" s="27" t="s">
        <v>93</v>
      </c>
      <c r="F234" s="28">
        <v>500</v>
      </c>
      <c r="G234" s="29">
        <v>38272</v>
      </c>
      <c r="H234" s="30" t="str">
        <f>IF(E234="","",IF(COUNTIF([1]Paramètres!$H:$H,E234)=1,IF([1]Paramètres!$E$3=[1]Paramètres!$A$23,"Belfort/Montbéliard",IF([1]Paramètres!$E$3=[1]Paramètres!$A$24,"Doubs","Franche-Comté")),IF(COUNTIF([1]Paramètres!$I:$I,E234)=1,IF([1]Paramètres!$E$3=[1]Paramètres!$A$23,"Belfort/Montbéliard",IF([1]Paramètres!$E$3=[1]Paramètres!$A$24,"Belfort","Franche-Comté")),IF(COUNTIF([1]Paramètres!$J:$J,E234)=1,IF([1]Paramètres!$E$3=[1]Paramètres!$A$25,"Franche-Comté","Haute-Saône"),IF(COUNTIF([1]Paramètres!$K:$K,E234)=1,IF([1]Paramètres!$E$3=[1]Paramètres!$A$25,"Franche-Comté","Jura"),IF(COUNTIF([1]Paramètres!$G:$G,E234)=1,IF([1]Paramètres!$E$3=[1]Paramètres!$A$23,"Besançon",IF([1]Paramètres!$E$3=[1]Paramètres!$A$24,"Doubs","Franche-Comté")),"*** INCONNU ***"))))))</f>
        <v>Doubs</v>
      </c>
      <c r="I234" s="31">
        <f>LOOKUP(YEAR(G234)-[1]Paramètres!$E$1,[1]Paramètres!$A$1:$A$20)</f>
        <v>-13</v>
      </c>
      <c r="J234" s="31" t="str">
        <f>LOOKUP(I234,[1]Paramètres!$A$1:$B$20)</f>
        <v>M2</v>
      </c>
      <c r="K234" s="31">
        <f t="shared" si="32"/>
        <v>5</v>
      </c>
      <c r="L234" s="32">
        <v>0</v>
      </c>
      <c r="M234" s="32">
        <v>0</v>
      </c>
      <c r="N234" s="32">
        <v>0</v>
      </c>
      <c r="O234" s="32">
        <v>0</v>
      </c>
      <c r="P234" s="33" t="str">
        <f t="shared" si="26"/>
        <v>0</v>
      </c>
      <c r="Q234" s="34">
        <f t="shared" si="34"/>
        <v>0</v>
      </c>
      <c r="R234" s="34">
        <f t="shared" si="34"/>
        <v>0</v>
      </c>
      <c r="S234" s="34">
        <f t="shared" si="34"/>
        <v>0</v>
      </c>
      <c r="T234" s="34">
        <f t="shared" si="33"/>
        <v>0</v>
      </c>
      <c r="U234" s="34">
        <f t="shared" si="27"/>
        <v>0</v>
      </c>
      <c r="V234" s="35" t="str">
        <f t="shared" si="28"/>
        <v>0</v>
      </c>
      <c r="W234" s="36">
        <f t="shared" si="29"/>
        <v>0</v>
      </c>
      <c r="X234" s="35" t="str">
        <f t="shared" si="30"/>
        <v>0</v>
      </c>
      <c r="Y234" s="36">
        <f t="shared" si="31"/>
        <v>0</v>
      </c>
      <c r="Z234" s="31" t="str">
        <f ca="1">LOOKUP(I234,[1]Paramètres!$A$1:$A$20,[1]Paramètres!$C$1:$C$21)</f>
        <v>-13</v>
      </c>
      <c r="AA234" s="14" t="s">
        <v>35</v>
      </c>
      <c r="AB234" s="37" t="s">
        <v>884</v>
      </c>
      <c r="AD234" s="38" t="str">
        <f>IF(ISNA(VLOOKUP(D234,'[1]Liste en forme Garçons'!$C:$C,1,FALSE)),"","*")</f>
        <v>*</v>
      </c>
    </row>
    <row r="235" spans="1:46" s="39" customFormat="1" x14ac:dyDescent="0.35">
      <c r="A235" s="19"/>
      <c r="B235" s="25" t="s">
        <v>36</v>
      </c>
      <c r="C235" s="25" t="s">
        <v>722</v>
      </c>
      <c r="D235" s="26" t="s">
        <v>1023</v>
      </c>
      <c r="E235" s="27" t="s">
        <v>724</v>
      </c>
      <c r="F235" s="28">
        <v>1005</v>
      </c>
      <c r="G235" s="29">
        <v>37731</v>
      </c>
      <c r="H235" s="30" t="str">
        <f>IF(E235="","",IF(COUNTIF([1]Paramètres!$H:$H,E235)=1,IF([1]Paramètres!$E$3=[1]Paramètres!$A$23,"Belfort/Montbéliard",IF([1]Paramètres!$E$3=[1]Paramètres!$A$24,"Doubs","Franche-Comté")),IF(COUNTIF([1]Paramètres!$I:$I,E235)=1,IF([1]Paramètres!$E$3=[1]Paramètres!$A$23,"Belfort/Montbéliard",IF([1]Paramètres!$E$3=[1]Paramètres!$A$24,"Belfort","Franche-Comté")),IF(COUNTIF([1]Paramètres!$J:$J,E235)=1,IF([1]Paramètres!$E$3=[1]Paramètres!$A$25,"Franche-Comté","Haute-Saône"),IF(COUNTIF([1]Paramètres!$K:$K,E235)=1,IF([1]Paramètres!$E$3=[1]Paramètres!$A$25,"Franche-Comté","Jura"),IF(COUNTIF([1]Paramètres!$G:$G,E235)=1,IF([1]Paramètres!$E$3=[1]Paramètres!$A$23,"Besançon",IF([1]Paramètres!$E$3=[1]Paramètres!$A$24,"Doubs","Franche-Comté")),"*** INCONNU ***"))))))</f>
        <v>Doubs</v>
      </c>
      <c r="I235" s="31">
        <f>LOOKUP(YEAR(G235)-[1]Paramètres!$E$1,[1]Paramètres!$A$1:$A$20)</f>
        <v>-14</v>
      </c>
      <c r="J235" s="31" t="str">
        <f>LOOKUP(I235,[1]Paramètres!$A$1:$B$20)</f>
        <v>C1</v>
      </c>
      <c r="K235" s="31">
        <f t="shared" si="32"/>
        <v>10</v>
      </c>
      <c r="L235" s="32" t="s">
        <v>227</v>
      </c>
      <c r="M235" s="32" t="s">
        <v>267</v>
      </c>
      <c r="N235" s="32" t="s">
        <v>186</v>
      </c>
      <c r="O235" s="32" t="s">
        <v>226</v>
      </c>
      <c r="P235" s="33" t="str">
        <f t="shared" si="26"/>
        <v>2D35E</v>
      </c>
      <c r="Q235" s="34">
        <f t="shared" si="34"/>
        <v>8000000000</v>
      </c>
      <c r="R235" s="34">
        <f t="shared" si="34"/>
        <v>5000000000</v>
      </c>
      <c r="S235" s="34">
        <f t="shared" si="34"/>
        <v>6500000000</v>
      </c>
      <c r="T235" s="34">
        <f t="shared" si="33"/>
        <v>4000000000</v>
      </c>
      <c r="U235" s="34">
        <f t="shared" si="27"/>
        <v>23500000000</v>
      </c>
      <c r="V235" s="35" t="str">
        <f t="shared" si="28"/>
        <v>2D</v>
      </c>
      <c r="W235" s="36">
        <f t="shared" si="29"/>
        <v>3500000000</v>
      </c>
      <c r="X235" s="35" t="str">
        <f t="shared" si="30"/>
        <v>2D35E</v>
      </c>
      <c r="Y235" s="36">
        <f t="shared" si="31"/>
        <v>0</v>
      </c>
      <c r="Z235" s="31" t="str">
        <f ca="1">LOOKUP(I235,[1]Paramètres!$A$1:$A$20,[1]Paramètres!$C$1:$C$21)</f>
        <v>-15</v>
      </c>
      <c r="AA235" s="14" t="s">
        <v>35</v>
      </c>
      <c r="AB235" s="37"/>
      <c r="AC235" s="38"/>
      <c r="AD235" s="38" t="str">
        <f>IF(ISNA(VLOOKUP(D235,'[1]Liste en forme Garçons'!$C:$C,1,FALSE)),"","*")</f>
        <v>*</v>
      </c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</row>
    <row r="236" spans="1:46" s="39" customFormat="1" x14ac:dyDescent="0.35">
      <c r="A236" s="19"/>
      <c r="B236" s="25" t="s">
        <v>1024</v>
      </c>
      <c r="C236" s="25" t="s">
        <v>1025</v>
      </c>
      <c r="D236" s="26" t="s">
        <v>1026</v>
      </c>
      <c r="E236" s="27" t="s">
        <v>128</v>
      </c>
      <c r="F236" s="28">
        <v>941</v>
      </c>
      <c r="G236" s="29">
        <v>37707</v>
      </c>
      <c r="H236" s="30" t="str">
        <f>IF(E236="","",IF(COUNTIF([1]Paramètres!$H:$H,E236)=1,IF([1]Paramètres!$E$3=[1]Paramètres!$A$23,"Belfort/Montbéliard",IF([1]Paramètres!$E$3=[1]Paramètres!$A$24,"Doubs","Franche-Comté")),IF(COUNTIF([1]Paramètres!$I:$I,E236)=1,IF([1]Paramètres!$E$3=[1]Paramètres!$A$23,"Belfort/Montbéliard",IF([1]Paramètres!$E$3=[1]Paramètres!$A$24,"Belfort","Franche-Comté")),IF(COUNTIF([1]Paramètres!$J:$J,E236)=1,IF([1]Paramètres!$E$3=[1]Paramètres!$A$25,"Franche-Comté","Haute-Saône"),IF(COUNTIF([1]Paramètres!$K:$K,E236)=1,IF([1]Paramètres!$E$3=[1]Paramètres!$A$25,"Franche-Comté","Jura"),IF(COUNTIF([1]Paramètres!$G:$G,E236)=1,IF([1]Paramètres!$E$3=[1]Paramètres!$A$23,"Besançon",IF([1]Paramètres!$E$3=[1]Paramètres!$A$24,"Doubs","Franche-Comté")),"*** INCONNU ***"))))))</f>
        <v>Doubs</v>
      </c>
      <c r="I236" s="31">
        <f>LOOKUP(YEAR(G236)-[1]Paramètres!$E$1,[1]Paramètres!$A$1:$A$20)</f>
        <v>-14</v>
      </c>
      <c r="J236" s="31" t="str">
        <f>LOOKUP(I236,[1]Paramètres!$A$1:$B$20)</f>
        <v>C1</v>
      </c>
      <c r="K236" s="31">
        <f t="shared" si="32"/>
        <v>9</v>
      </c>
      <c r="L236" s="32" t="s">
        <v>245</v>
      </c>
      <c r="M236" s="32" t="s">
        <v>226</v>
      </c>
      <c r="N236" s="32" t="s">
        <v>281</v>
      </c>
      <c r="O236" s="32" t="s">
        <v>227</v>
      </c>
      <c r="P236" s="33" t="str">
        <f t="shared" si="26"/>
        <v>1D85E</v>
      </c>
      <c r="Q236" s="34">
        <f t="shared" si="34"/>
        <v>3000000000</v>
      </c>
      <c r="R236" s="34">
        <f t="shared" si="34"/>
        <v>4000000000</v>
      </c>
      <c r="S236" s="34">
        <f t="shared" si="34"/>
        <v>3500000000</v>
      </c>
      <c r="T236" s="34">
        <f t="shared" si="33"/>
        <v>8000000000</v>
      </c>
      <c r="U236" s="34">
        <f t="shared" si="27"/>
        <v>18500000000</v>
      </c>
      <c r="V236" s="35" t="str">
        <f t="shared" si="28"/>
        <v>1D</v>
      </c>
      <c r="W236" s="36">
        <f t="shared" si="29"/>
        <v>8500000000</v>
      </c>
      <c r="X236" s="35" t="str">
        <f t="shared" si="30"/>
        <v>1D85E</v>
      </c>
      <c r="Y236" s="36">
        <f t="shared" si="31"/>
        <v>0</v>
      </c>
      <c r="Z236" s="31" t="str">
        <f ca="1">LOOKUP(I236,[1]Paramètres!$A$1:$A$20,[1]Paramètres!$C$1:$C$21)</f>
        <v>-15</v>
      </c>
      <c r="AA236" s="14" t="s">
        <v>35</v>
      </c>
      <c r="AB236" s="37"/>
      <c r="AC236" s="38"/>
      <c r="AD236" s="38" t="str">
        <f>IF(ISNA(VLOOKUP(D236,'[1]Liste en forme Garçons'!$C:$C,1,FALSE)),"","*")</f>
        <v>*</v>
      </c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</row>
    <row r="237" spans="1:46" s="39" customFormat="1" x14ac:dyDescent="0.35">
      <c r="A237" s="19"/>
      <c r="B237" s="25" t="s">
        <v>1027</v>
      </c>
      <c r="C237" s="25" t="s">
        <v>1028</v>
      </c>
      <c r="D237" s="26" t="s">
        <v>1029</v>
      </c>
      <c r="E237" s="27" t="s">
        <v>313</v>
      </c>
      <c r="F237" s="28">
        <v>883</v>
      </c>
      <c r="G237" s="29">
        <v>37299</v>
      </c>
      <c r="H237" s="30" t="str">
        <f>IF(E237="","",IF(COUNTIF([1]Paramètres!$H:$H,E237)=1,IF([1]Paramètres!$E$3=[1]Paramètres!$A$23,"Belfort/Montbéliard",IF([1]Paramètres!$E$3=[1]Paramètres!$A$24,"Doubs","Franche-Comté")),IF(COUNTIF([1]Paramètres!$I:$I,E237)=1,IF([1]Paramètres!$E$3=[1]Paramètres!$A$23,"Belfort/Montbéliard",IF([1]Paramètres!$E$3=[1]Paramètres!$A$24,"Belfort","Franche-Comté")),IF(COUNTIF([1]Paramètres!$J:$J,E237)=1,IF([1]Paramètres!$E$3=[1]Paramètres!$A$25,"Franche-Comté","Haute-Saône"),IF(COUNTIF([1]Paramètres!$K:$K,E237)=1,IF([1]Paramètres!$E$3=[1]Paramètres!$A$25,"Franche-Comté","Jura"),IF(COUNTIF([1]Paramètres!$G:$G,E237)=1,IF([1]Paramètres!$E$3=[1]Paramètres!$A$23,"Besançon",IF([1]Paramètres!$E$3=[1]Paramètres!$A$24,"Doubs","Franche-Comté")),"*** INCONNU ***"))))))</f>
        <v>Doubs</v>
      </c>
      <c r="I237" s="31">
        <f>LOOKUP(YEAR(G237)-[1]Paramètres!$E$1,[1]Paramètres!$A$1:$A$20)</f>
        <v>-15</v>
      </c>
      <c r="J237" s="31" t="str">
        <f>LOOKUP(I237,[1]Paramètres!$A$1:$B$20)</f>
        <v>C2</v>
      </c>
      <c r="K237" s="31">
        <f t="shared" si="32"/>
        <v>8</v>
      </c>
      <c r="L237" s="32" t="s">
        <v>253</v>
      </c>
      <c r="M237" s="32" t="s">
        <v>253</v>
      </c>
      <c r="N237" s="32" t="s">
        <v>227</v>
      </c>
      <c r="O237" s="32" t="s">
        <v>265</v>
      </c>
      <c r="P237" s="33" t="str">
        <f t="shared" si="26"/>
        <v>1D35E</v>
      </c>
      <c r="Q237" s="34">
        <f t="shared" si="34"/>
        <v>2000000000</v>
      </c>
      <c r="R237" s="34">
        <f t="shared" si="34"/>
        <v>2000000000</v>
      </c>
      <c r="S237" s="34">
        <f t="shared" si="34"/>
        <v>8000000000</v>
      </c>
      <c r="T237" s="34">
        <f t="shared" si="33"/>
        <v>1500000000</v>
      </c>
      <c r="U237" s="34">
        <f t="shared" si="27"/>
        <v>13500000000</v>
      </c>
      <c r="V237" s="35" t="str">
        <f t="shared" si="28"/>
        <v>1D</v>
      </c>
      <c r="W237" s="36">
        <f t="shared" si="29"/>
        <v>3500000000</v>
      </c>
      <c r="X237" s="35" t="str">
        <f t="shared" si="30"/>
        <v>1D35E</v>
      </c>
      <c r="Y237" s="36">
        <f t="shared" si="31"/>
        <v>0</v>
      </c>
      <c r="Z237" s="31" t="str">
        <f ca="1">LOOKUP(I237,[1]Paramètres!$A$1:$A$20,[1]Paramètres!$C$1:$C$21)</f>
        <v>-15</v>
      </c>
      <c r="AA237" s="14" t="s">
        <v>35</v>
      </c>
      <c r="AB237" s="37"/>
      <c r="AC237" s="3"/>
      <c r="AD237" s="38" t="str">
        <f>IF(ISNA(VLOOKUP(D237,'[1]Liste en forme Garçons'!$C:$C,1,FALSE)),"","*")</f>
        <v>*</v>
      </c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 s="39" customFormat="1" x14ac:dyDescent="0.35">
      <c r="A238" s="19"/>
      <c r="B238" s="25" t="s">
        <v>58</v>
      </c>
      <c r="C238" s="25" t="s">
        <v>1030</v>
      </c>
      <c r="D238" s="26" t="s">
        <v>1031</v>
      </c>
      <c r="E238" s="27" t="s">
        <v>51</v>
      </c>
      <c r="F238" s="28">
        <v>887</v>
      </c>
      <c r="G238" s="29">
        <v>37362</v>
      </c>
      <c r="H238" s="30" t="str">
        <f>IF(E238="","",IF(COUNTIF([1]Paramètres!$H:$H,E238)=1,IF([1]Paramètres!$E$3=[1]Paramètres!$A$23,"Belfort/Montbéliard",IF([1]Paramètres!$E$3=[1]Paramètres!$A$24,"Doubs","Franche-Comté")),IF(COUNTIF([1]Paramètres!$I:$I,E238)=1,IF([1]Paramètres!$E$3=[1]Paramètres!$A$23,"Belfort/Montbéliard",IF([1]Paramètres!$E$3=[1]Paramètres!$A$24,"Belfort","Franche-Comté")),IF(COUNTIF([1]Paramètres!$J:$J,E238)=1,IF([1]Paramètres!$E$3=[1]Paramètres!$A$25,"Franche-Comté","Haute-Saône"),IF(COUNTIF([1]Paramètres!$K:$K,E238)=1,IF([1]Paramètres!$E$3=[1]Paramètres!$A$25,"Franche-Comté","Jura"),IF(COUNTIF([1]Paramètres!$G:$G,E238)=1,IF([1]Paramètres!$E$3=[1]Paramètres!$A$23,"Besançon",IF([1]Paramètres!$E$3=[1]Paramètres!$A$24,"Doubs","Franche-Comté")),"*** INCONNU ***"))))))</f>
        <v>Doubs</v>
      </c>
      <c r="I238" s="31">
        <f>LOOKUP(YEAR(G238)-[1]Paramètres!$E$1,[1]Paramètres!$A$1:$A$20)</f>
        <v>-15</v>
      </c>
      <c r="J238" s="31" t="str">
        <f>LOOKUP(I238,[1]Paramètres!$A$1:$B$20)</f>
        <v>C2</v>
      </c>
      <c r="K238" s="31">
        <f t="shared" si="32"/>
        <v>8</v>
      </c>
      <c r="L238" s="14" t="s">
        <v>226</v>
      </c>
      <c r="M238" s="14" t="s">
        <v>292</v>
      </c>
      <c r="N238" s="14" t="s">
        <v>253</v>
      </c>
      <c r="O238" s="14" t="s">
        <v>253</v>
      </c>
      <c r="P238" s="33" t="str">
        <f t="shared" si="26"/>
        <v>1D5E</v>
      </c>
      <c r="Q238" s="34">
        <f t="shared" si="34"/>
        <v>4000000000</v>
      </c>
      <c r="R238" s="34">
        <f t="shared" si="34"/>
        <v>2500000000</v>
      </c>
      <c r="S238" s="34">
        <f t="shared" si="34"/>
        <v>2000000000</v>
      </c>
      <c r="T238" s="34">
        <f t="shared" si="33"/>
        <v>2000000000</v>
      </c>
      <c r="U238" s="34">
        <f t="shared" si="27"/>
        <v>10500000000</v>
      </c>
      <c r="V238" s="35" t="str">
        <f t="shared" si="28"/>
        <v>1D</v>
      </c>
      <c r="W238" s="36">
        <f t="shared" si="29"/>
        <v>500000000</v>
      </c>
      <c r="X238" s="35" t="str">
        <f t="shared" si="30"/>
        <v>1D5E</v>
      </c>
      <c r="Y238" s="36">
        <f t="shared" si="31"/>
        <v>0</v>
      </c>
      <c r="Z238" s="31" t="str">
        <f ca="1">LOOKUP(I238,[1]Paramètres!$A$1:$A$20,[1]Paramètres!$C$1:$C$21)</f>
        <v>-15</v>
      </c>
      <c r="AA238" s="14" t="s">
        <v>35</v>
      </c>
      <c r="AB238" s="37"/>
      <c r="AC238" s="38"/>
      <c r="AD238" s="38" t="str">
        <f>IF(ISNA(VLOOKUP(D238,'[1]Liste en forme Garçons'!$C:$C,1,FALSE)),"","*")</f>
        <v>*</v>
      </c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</row>
    <row r="239" spans="1:46" s="39" customFormat="1" x14ac:dyDescent="0.35">
      <c r="A239" s="19"/>
      <c r="B239" s="25" t="s">
        <v>1032</v>
      </c>
      <c r="C239" s="25" t="s">
        <v>1033</v>
      </c>
      <c r="D239" s="26" t="s">
        <v>1034</v>
      </c>
      <c r="E239" s="27" t="s">
        <v>479</v>
      </c>
      <c r="F239" s="28">
        <v>849</v>
      </c>
      <c r="G239" s="29">
        <v>37717</v>
      </c>
      <c r="H239" s="30" t="str">
        <f>IF(E239="","",IF(COUNTIF([1]Paramètres!$H:$H,E239)=1,IF([1]Paramètres!$E$3=[1]Paramètres!$A$23,"Belfort/Montbéliard",IF([1]Paramètres!$E$3=[1]Paramètres!$A$24,"Doubs","Franche-Comté")),IF(COUNTIF([1]Paramètres!$I:$I,E239)=1,IF([1]Paramètres!$E$3=[1]Paramètres!$A$23,"Belfort/Montbéliard",IF([1]Paramètres!$E$3=[1]Paramètres!$A$24,"Belfort","Franche-Comté")),IF(COUNTIF([1]Paramètres!$J:$J,E239)=1,IF([1]Paramètres!$E$3=[1]Paramètres!$A$25,"Franche-Comté","Haute-Saône"),IF(COUNTIF([1]Paramètres!$K:$K,E239)=1,IF([1]Paramètres!$E$3=[1]Paramètres!$A$25,"Franche-Comté","Jura"),IF(COUNTIF([1]Paramètres!$G:$G,E239)=1,IF([1]Paramètres!$E$3=[1]Paramètres!$A$23,"Besançon",IF([1]Paramètres!$E$3=[1]Paramètres!$A$24,"Doubs","Franche-Comté")),"*** INCONNU ***"))))))</f>
        <v>Doubs</v>
      </c>
      <c r="I239" s="31">
        <f>LOOKUP(YEAR(G239)-[1]Paramètres!$E$1,[1]Paramètres!$A$1:$A$20)</f>
        <v>-14</v>
      </c>
      <c r="J239" s="31" t="str">
        <f>LOOKUP(I239,[1]Paramètres!$A$1:$B$20)</f>
        <v>C1</v>
      </c>
      <c r="K239" s="31">
        <f t="shared" si="32"/>
        <v>8</v>
      </c>
      <c r="L239" s="32" t="s">
        <v>281</v>
      </c>
      <c r="M239" s="32" t="s">
        <v>266</v>
      </c>
      <c r="N239" s="32" t="s">
        <v>383</v>
      </c>
      <c r="O239" s="32" t="s">
        <v>383</v>
      </c>
      <c r="P239" s="33" t="str">
        <f t="shared" si="26"/>
        <v>42E80F</v>
      </c>
      <c r="Q239" s="34">
        <f t="shared" si="34"/>
        <v>3500000000</v>
      </c>
      <c r="R239" s="34">
        <f t="shared" si="34"/>
        <v>700000000</v>
      </c>
      <c r="S239" s="34">
        <f t="shared" si="34"/>
        <v>40000000</v>
      </c>
      <c r="T239" s="34">
        <f t="shared" si="33"/>
        <v>40000000</v>
      </c>
      <c r="U239" s="34">
        <f t="shared" si="27"/>
        <v>4280000000</v>
      </c>
      <c r="V239" s="35" t="str">
        <f t="shared" si="28"/>
        <v>42E</v>
      </c>
      <c r="W239" s="36">
        <f t="shared" si="29"/>
        <v>80000000</v>
      </c>
      <c r="X239" s="35" t="str">
        <f t="shared" si="30"/>
        <v>42E80F</v>
      </c>
      <c r="Y239" s="36">
        <f t="shared" si="31"/>
        <v>0</v>
      </c>
      <c r="Z239" s="31" t="str">
        <f ca="1">LOOKUP(I239,[1]Paramètres!$A$1:$A$20,[1]Paramètres!$C$1:$C$21)</f>
        <v>-15</v>
      </c>
      <c r="AA239" s="14" t="s">
        <v>35</v>
      </c>
      <c r="AB239" s="37"/>
      <c r="AD239" s="38" t="str">
        <f>IF(ISNA(VLOOKUP(D239,'[1]Liste en forme Garçons'!$C:$C,1,FALSE)),"","*")</f>
        <v>*</v>
      </c>
    </row>
    <row r="240" spans="1:46" s="39" customFormat="1" x14ac:dyDescent="0.35">
      <c r="A240" s="19"/>
      <c r="B240" s="25" t="s">
        <v>1035</v>
      </c>
      <c r="C240" s="25" t="s">
        <v>1036</v>
      </c>
      <c r="D240" s="26" t="s">
        <v>1037</v>
      </c>
      <c r="E240" s="27" t="s">
        <v>724</v>
      </c>
      <c r="F240" s="28">
        <v>919</v>
      </c>
      <c r="G240" s="29">
        <v>37798</v>
      </c>
      <c r="H240" s="30" t="str">
        <f>IF(E240="","",IF(COUNTIF([1]Paramètres!$H:$H,E240)=1,IF([1]Paramètres!$E$3=[1]Paramètres!$A$23,"Belfort/Montbéliard",IF([1]Paramètres!$E$3=[1]Paramètres!$A$24,"Doubs","Franche-Comté")),IF(COUNTIF([1]Paramètres!$I:$I,E240)=1,IF([1]Paramètres!$E$3=[1]Paramètres!$A$23,"Belfort/Montbéliard",IF([1]Paramètres!$E$3=[1]Paramètres!$A$24,"Belfort","Franche-Comté")),IF(COUNTIF([1]Paramètres!$J:$J,E240)=1,IF([1]Paramètres!$E$3=[1]Paramètres!$A$25,"Franche-Comté","Haute-Saône"),IF(COUNTIF([1]Paramètres!$K:$K,E240)=1,IF([1]Paramètres!$E$3=[1]Paramètres!$A$25,"Franche-Comté","Jura"),IF(COUNTIF([1]Paramètres!$G:$G,E240)=1,IF([1]Paramètres!$E$3=[1]Paramètres!$A$23,"Besançon",IF([1]Paramètres!$E$3=[1]Paramètres!$A$24,"Doubs","Franche-Comté")),"*** INCONNU ***"))))))</f>
        <v>Doubs</v>
      </c>
      <c r="I240" s="31">
        <f>LOOKUP(YEAR(G240)-[1]Paramètres!$E$1,[1]Paramètres!$A$1:$A$20)</f>
        <v>-14</v>
      </c>
      <c r="J240" s="31" t="str">
        <f>LOOKUP(I240,[1]Paramètres!$A$1:$B$20)</f>
        <v>C1</v>
      </c>
      <c r="K240" s="31">
        <f t="shared" si="32"/>
        <v>9</v>
      </c>
      <c r="L240" s="32" t="s">
        <v>316</v>
      </c>
      <c r="M240" s="32" t="s">
        <v>293</v>
      </c>
      <c r="N240" s="32" t="s">
        <v>316</v>
      </c>
      <c r="O240" s="32" t="s">
        <v>281</v>
      </c>
      <c r="P240" s="33" t="str">
        <f t="shared" si="26"/>
        <v>42E</v>
      </c>
      <c r="Q240" s="34">
        <f t="shared" si="34"/>
        <v>100000000</v>
      </c>
      <c r="R240" s="34">
        <f t="shared" si="34"/>
        <v>500000000</v>
      </c>
      <c r="S240" s="34">
        <f t="shared" si="34"/>
        <v>100000000</v>
      </c>
      <c r="T240" s="34">
        <f t="shared" si="33"/>
        <v>3500000000</v>
      </c>
      <c r="U240" s="34">
        <f t="shared" si="27"/>
        <v>4200000000</v>
      </c>
      <c r="V240" s="35" t="str">
        <f t="shared" si="28"/>
        <v>42E</v>
      </c>
      <c r="W240" s="36">
        <f t="shared" si="29"/>
        <v>0</v>
      </c>
      <c r="X240" s="35" t="str">
        <f t="shared" si="30"/>
        <v>42E</v>
      </c>
      <c r="Y240" s="36">
        <f t="shared" si="31"/>
        <v>0</v>
      </c>
      <c r="Z240" s="31" t="str">
        <f ca="1">LOOKUP(I240,[1]Paramètres!$A$1:$A$20,[1]Paramètres!$C$1:$C$21)</f>
        <v>-15</v>
      </c>
      <c r="AA240" s="14" t="s">
        <v>35</v>
      </c>
      <c r="AB240" s="37"/>
      <c r="AC240" s="38"/>
      <c r="AD240" s="38" t="str">
        <f>IF(ISNA(VLOOKUP(D240,'[1]Liste en forme Garçons'!$C:$C,1,FALSE)),"","*")</f>
        <v>*</v>
      </c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</row>
    <row r="241" spans="1:46" s="39" customFormat="1" x14ac:dyDescent="0.35">
      <c r="A241" s="19"/>
      <c r="B241" s="25" t="s">
        <v>746</v>
      </c>
      <c r="C241" s="25" t="s">
        <v>1038</v>
      </c>
      <c r="D241" s="40" t="s">
        <v>1039</v>
      </c>
      <c r="E241" s="27" t="s">
        <v>102</v>
      </c>
      <c r="F241" s="28">
        <v>788</v>
      </c>
      <c r="G241" s="29">
        <v>37599</v>
      </c>
      <c r="H241" s="30" t="str">
        <f>IF(E241="","",IF(COUNTIF([1]Paramètres!$H:$H,E241)=1,IF([1]Paramètres!$E$3=[1]Paramètres!$A$23,"Belfort/Montbéliard",IF([1]Paramètres!$E$3=[1]Paramètres!$A$24,"Doubs","Franche-Comté")),IF(COUNTIF([1]Paramètres!$I:$I,E241)=1,IF([1]Paramètres!$E$3=[1]Paramètres!$A$23,"Belfort/Montbéliard",IF([1]Paramètres!$E$3=[1]Paramètres!$A$24,"Belfort","Franche-Comté")),IF(COUNTIF([1]Paramètres!$J:$J,E241)=1,IF([1]Paramètres!$E$3=[1]Paramètres!$A$25,"Franche-Comté","Haute-Saône"),IF(COUNTIF([1]Paramètres!$K:$K,E241)=1,IF([1]Paramètres!$E$3=[1]Paramètres!$A$25,"Franche-Comté","Jura"),IF(COUNTIF([1]Paramètres!$G:$G,E241)=1,IF([1]Paramètres!$E$3=[1]Paramètres!$A$23,"Besançon",IF([1]Paramètres!$E$3=[1]Paramètres!$A$24,"Doubs","Franche-Comté")),"*** INCONNU ***"))))))</f>
        <v>Doubs</v>
      </c>
      <c r="I241" s="31">
        <f>LOOKUP(YEAR(G241)-[1]Paramètres!$E$1,[1]Paramètres!$A$1:$A$20)</f>
        <v>-15</v>
      </c>
      <c r="J241" s="31" t="str">
        <f>LOOKUP(I241,[1]Paramètres!$A$1:$B$20)</f>
        <v>C2</v>
      </c>
      <c r="K241" s="31">
        <f t="shared" si="32"/>
        <v>7</v>
      </c>
      <c r="L241" s="32" t="s">
        <v>298</v>
      </c>
      <c r="M241" s="32" t="s">
        <v>316</v>
      </c>
      <c r="N241" s="32" t="s">
        <v>292</v>
      </c>
      <c r="O241" s="32" t="s">
        <v>341</v>
      </c>
      <c r="P241" s="33" t="str">
        <f t="shared" si="26"/>
        <v>40E</v>
      </c>
      <c r="Q241" s="34">
        <f t="shared" si="34"/>
        <v>1000000000</v>
      </c>
      <c r="R241" s="34">
        <f t="shared" si="34"/>
        <v>100000000</v>
      </c>
      <c r="S241" s="34">
        <f t="shared" si="34"/>
        <v>2500000000</v>
      </c>
      <c r="T241" s="34">
        <f t="shared" si="33"/>
        <v>400000000</v>
      </c>
      <c r="U241" s="34">
        <f t="shared" si="27"/>
        <v>4000000000</v>
      </c>
      <c r="V241" s="35" t="str">
        <f t="shared" si="28"/>
        <v>40E</v>
      </c>
      <c r="W241" s="36">
        <f t="shared" si="29"/>
        <v>0</v>
      </c>
      <c r="X241" s="35" t="str">
        <f t="shared" si="30"/>
        <v>40E</v>
      </c>
      <c r="Y241" s="36">
        <f t="shared" si="31"/>
        <v>0</v>
      </c>
      <c r="Z241" s="31" t="str">
        <f ca="1">LOOKUP(I241,[1]Paramètres!$A$1:$A$20,[1]Paramètres!$C$1:$C$21)</f>
        <v>-15</v>
      </c>
      <c r="AA241" s="14" t="s">
        <v>35</v>
      </c>
      <c r="AB241" s="37"/>
      <c r="AC241" s="38"/>
      <c r="AD241" s="38" t="str">
        <f>IF(ISNA(VLOOKUP(D241,'[1]Liste en forme Garçons'!$C:$C,1,FALSE)),"","*")</f>
        <v>*</v>
      </c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</row>
    <row r="242" spans="1:46" s="39" customFormat="1" x14ac:dyDescent="0.35">
      <c r="A242" s="19"/>
      <c r="B242" s="25" t="s">
        <v>1040</v>
      </c>
      <c r="C242" s="25" t="s">
        <v>818</v>
      </c>
      <c r="D242" s="26" t="s">
        <v>1041</v>
      </c>
      <c r="E242" s="27" t="s">
        <v>102</v>
      </c>
      <c r="F242" s="28">
        <v>757</v>
      </c>
      <c r="G242" s="29">
        <v>37881</v>
      </c>
      <c r="H242" s="30" t="str">
        <f>IF(E242="","",IF(COUNTIF([1]Paramètres!$H:$H,E242)=1,IF([1]Paramètres!$E$3=[1]Paramètres!$A$23,"Belfort/Montbéliard",IF([1]Paramètres!$E$3=[1]Paramètres!$A$24,"Doubs","Franche-Comté")),IF(COUNTIF([1]Paramètres!$I:$I,E242)=1,IF([1]Paramètres!$E$3=[1]Paramètres!$A$23,"Belfort/Montbéliard",IF([1]Paramètres!$E$3=[1]Paramètres!$A$24,"Belfort","Franche-Comté")),IF(COUNTIF([1]Paramètres!$J:$J,E242)=1,IF([1]Paramètres!$E$3=[1]Paramètres!$A$25,"Franche-Comté","Haute-Saône"),IF(COUNTIF([1]Paramètres!$K:$K,E242)=1,IF([1]Paramètres!$E$3=[1]Paramètres!$A$25,"Franche-Comté","Jura"),IF(COUNTIF([1]Paramètres!$G:$G,E242)=1,IF([1]Paramètres!$E$3=[1]Paramètres!$A$23,"Besançon",IF([1]Paramètres!$E$3=[1]Paramètres!$A$24,"Doubs","Franche-Comté")),"*** INCONNU ***"))))))</f>
        <v>Doubs</v>
      </c>
      <c r="I242" s="31">
        <f>LOOKUP(YEAR(G242)-[1]Paramètres!$E$1,[1]Paramètres!$A$1:$A$20)</f>
        <v>-14</v>
      </c>
      <c r="J242" s="31" t="str">
        <f>LOOKUP(I242,[1]Paramètres!$A$1:$B$20)</f>
        <v>C1</v>
      </c>
      <c r="K242" s="31">
        <f t="shared" si="32"/>
        <v>7</v>
      </c>
      <c r="L242" s="32" t="s">
        <v>288</v>
      </c>
      <c r="M242" s="32" t="s">
        <v>245</v>
      </c>
      <c r="N242" s="14" t="s">
        <v>266</v>
      </c>
      <c r="O242" s="14">
        <v>0</v>
      </c>
      <c r="P242" s="33" t="str">
        <f t="shared" si="26"/>
        <v>37E80F</v>
      </c>
      <c r="Q242" s="34">
        <f t="shared" si="34"/>
        <v>80000000</v>
      </c>
      <c r="R242" s="34">
        <f t="shared" si="34"/>
        <v>3000000000</v>
      </c>
      <c r="S242" s="34">
        <f t="shared" si="34"/>
        <v>700000000</v>
      </c>
      <c r="T242" s="34">
        <f t="shared" si="33"/>
        <v>0</v>
      </c>
      <c r="U242" s="34">
        <f t="shared" si="27"/>
        <v>3780000000</v>
      </c>
      <c r="V242" s="35" t="str">
        <f t="shared" si="28"/>
        <v>37E</v>
      </c>
      <c r="W242" s="36">
        <f t="shared" si="29"/>
        <v>80000000</v>
      </c>
      <c r="X242" s="35" t="str">
        <f t="shared" si="30"/>
        <v>37E80F</v>
      </c>
      <c r="Y242" s="36">
        <f t="shared" si="31"/>
        <v>0</v>
      </c>
      <c r="Z242" s="31" t="str">
        <f ca="1">LOOKUP(I242,[1]Paramètres!$A$1:$A$20,[1]Paramètres!$C$1:$C$21)</f>
        <v>-15</v>
      </c>
      <c r="AA242" s="14" t="s">
        <v>35</v>
      </c>
      <c r="AB242" s="37" t="s">
        <v>1042</v>
      </c>
      <c r="AD242" s="38" t="str">
        <f>IF(ISNA(VLOOKUP(D242,'[1]Liste en forme Garçons'!$C:$C,1,FALSE)),"","*")</f>
        <v>*</v>
      </c>
    </row>
    <row r="243" spans="1:46" s="39" customFormat="1" x14ac:dyDescent="0.35">
      <c r="A243" s="19"/>
      <c r="B243" s="25" t="s">
        <v>1043</v>
      </c>
      <c r="C243" s="25" t="s">
        <v>1044</v>
      </c>
      <c r="D243" s="26" t="s">
        <v>1045</v>
      </c>
      <c r="E243" s="44" t="s">
        <v>29</v>
      </c>
      <c r="F243" s="28">
        <v>741</v>
      </c>
      <c r="G243" s="29">
        <v>37534</v>
      </c>
      <c r="H243" s="30" t="str">
        <f>IF(E243="","",IF(COUNTIF([1]Paramètres!$H:$H,E243)=1,IF([1]Paramètres!$E$3=[1]Paramètres!$A$23,"Belfort/Montbéliard",IF([1]Paramètres!$E$3=[1]Paramètres!$A$24,"Doubs","Franche-Comté")),IF(COUNTIF([1]Paramètres!$I:$I,E243)=1,IF([1]Paramètres!$E$3=[1]Paramètres!$A$23,"Belfort/Montbéliard",IF([1]Paramètres!$E$3=[1]Paramètres!$A$24,"Belfort","Franche-Comté")),IF(COUNTIF([1]Paramètres!$J:$J,E243)=1,IF([1]Paramètres!$E$3=[1]Paramètres!$A$25,"Franche-Comté","Haute-Saône"),IF(COUNTIF([1]Paramètres!$K:$K,E243)=1,IF([1]Paramètres!$E$3=[1]Paramètres!$A$25,"Franche-Comté","Jura"),IF(COUNTIF([1]Paramètres!$G:$G,E243)=1,IF([1]Paramètres!$E$3=[1]Paramètres!$A$23,"Besançon",IF([1]Paramètres!$E$3=[1]Paramètres!$A$24,"Doubs","Franche-Comté")),"*** INCONNU ***"))))))</f>
        <v>Doubs</v>
      </c>
      <c r="I243" s="31">
        <f>LOOKUP(YEAR(G243)-[1]Paramètres!$E$1,[1]Paramètres!$A$1:$A$20)</f>
        <v>-15</v>
      </c>
      <c r="J243" s="31" t="str">
        <f>LOOKUP(I243,[1]Paramètres!$A$1:$B$20)</f>
        <v>C2</v>
      </c>
      <c r="K243" s="31">
        <f t="shared" si="32"/>
        <v>7</v>
      </c>
      <c r="L243" s="14" t="s">
        <v>265</v>
      </c>
      <c r="M243" s="32" t="s">
        <v>341</v>
      </c>
      <c r="N243" s="32" t="s">
        <v>346</v>
      </c>
      <c r="O243" s="14" t="s">
        <v>368</v>
      </c>
      <c r="P243" s="33" t="str">
        <f t="shared" si="26"/>
        <v>20E15F</v>
      </c>
      <c r="Q243" s="34">
        <f t="shared" si="34"/>
        <v>1500000000</v>
      </c>
      <c r="R243" s="34">
        <f t="shared" si="34"/>
        <v>400000000</v>
      </c>
      <c r="S243" s="34">
        <f t="shared" si="34"/>
        <v>65000000</v>
      </c>
      <c r="T243" s="34">
        <f t="shared" si="33"/>
        <v>50000000</v>
      </c>
      <c r="U243" s="34">
        <f t="shared" si="27"/>
        <v>2015000000</v>
      </c>
      <c r="V243" s="35" t="str">
        <f t="shared" si="28"/>
        <v>20E</v>
      </c>
      <c r="W243" s="36">
        <f t="shared" si="29"/>
        <v>15000000</v>
      </c>
      <c r="X243" s="35" t="str">
        <f t="shared" si="30"/>
        <v>20E15F</v>
      </c>
      <c r="Y243" s="36">
        <f t="shared" si="31"/>
        <v>0</v>
      </c>
      <c r="Z243" s="31" t="str">
        <f ca="1">LOOKUP(I243,[1]Paramètres!$A$1:$A$20,[1]Paramètres!$C$1:$C$21)</f>
        <v>-15</v>
      </c>
      <c r="AA243" s="14" t="s">
        <v>35</v>
      </c>
      <c r="AB243" s="37"/>
      <c r="AC243" s="38"/>
      <c r="AD243" s="38" t="str">
        <f>IF(ISNA(VLOOKUP(D243,'[1]Liste en forme Garçons'!$C:$C,1,FALSE)),"","*")</f>
        <v>*</v>
      </c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</row>
    <row r="244" spans="1:46" s="39" customFormat="1" x14ac:dyDescent="0.35">
      <c r="A244" s="19"/>
      <c r="B244" s="25" t="s">
        <v>808</v>
      </c>
      <c r="C244" s="25" t="s">
        <v>1046</v>
      </c>
      <c r="D244" s="26" t="s">
        <v>1047</v>
      </c>
      <c r="E244" s="27" t="s">
        <v>185</v>
      </c>
      <c r="F244" s="28">
        <v>647</v>
      </c>
      <c r="G244" s="29">
        <v>37866</v>
      </c>
      <c r="H244" s="30" t="str">
        <f>IF(E244="","",IF(COUNTIF([1]Paramètres!$H:$H,E244)=1,IF([1]Paramètres!$E$3=[1]Paramètres!$A$23,"Belfort/Montbéliard",IF([1]Paramètres!$E$3=[1]Paramètres!$A$24,"Doubs","Franche-Comté")),IF(COUNTIF([1]Paramètres!$I:$I,E244)=1,IF([1]Paramètres!$E$3=[1]Paramètres!$A$23,"Belfort/Montbéliard",IF([1]Paramètres!$E$3=[1]Paramètres!$A$24,"Belfort","Franche-Comté")),IF(COUNTIF([1]Paramètres!$J:$J,E244)=1,IF([1]Paramètres!$E$3=[1]Paramètres!$A$25,"Franche-Comté","Haute-Saône"),IF(COUNTIF([1]Paramètres!$K:$K,E244)=1,IF([1]Paramètres!$E$3=[1]Paramètres!$A$25,"Franche-Comté","Jura"),IF(COUNTIF([1]Paramètres!$G:$G,E244)=1,IF([1]Paramètres!$E$3=[1]Paramètres!$A$23,"Besançon",IF([1]Paramètres!$E$3=[1]Paramètres!$A$24,"Doubs","Franche-Comté")),"*** INCONNU ***"))))))</f>
        <v>Doubs</v>
      </c>
      <c r="I244" s="31">
        <f>LOOKUP(YEAR(G244)-[1]Paramètres!$E$1,[1]Paramètres!$A$1:$A$20)</f>
        <v>-14</v>
      </c>
      <c r="J244" s="31" t="str">
        <f>LOOKUP(I244,[1]Paramètres!$A$1:$B$20)</f>
        <v>C1</v>
      </c>
      <c r="K244" s="31">
        <f t="shared" si="32"/>
        <v>6</v>
      </c>
      <c r="L244" s="32" t="s">
        <v>346</v>
      </c>
      <c r="M244" s="32" t="s">
        <v>368</v>
      </c>
      <c r="N244" s="32" t="s">
        <v>288</v>
      </c>
      <c r="O244" s="32" t="s">
        <v>266</v>
      </c>
      <c r="P244" s="33" t="str">
        <f t="shared" si="26"/>
        <v>8E95F</v>
      </c>
      <c r="Q244" s="34">
        <f t="shared" si="34"/>
        <v>65000000</v>
      </c>
      <c r="R244" s="34">
        <f t="shared" si="34"/>
        <v>50000000</v>
      </c>
      <c r="S244" s="34">
        <f t="shared" si="34"/>
        <v>80000000</v>
      </c>
      <c r="T244" s="34">
        <f t="shared" si="33"/>
        <v>700000000</v>
      </c>
      <c r="U244" s="34">
        <f t="shared" si="27"/>
        <v>895000000</v>
      </c>
      <c r="V244" s="35" t="str">
        <f t="shared" si="28"/>
        <v>8E</v>
      </c>
      <c r="W244" s="36">
        <f t="shared" si="29"/>
        <v>95000000</v>
      </c>
      <c r="X244" s="35" t="str">
        <f t="shared" si="30"/>
        <v>8E95F</v>
      </c>
      <c r="Y244" s="36">
        <f t="shared" si="31"/>
        <v>0</v>
      </c>
      <c r="Z244" s="31" t="str">
        <f ca="1">LOOKUP(I244,[1]Paramètres!$A$1:$A$20,[1]Paramètres!$C$1:$C$21)</f>
        <v>-15</v>
      </c>
      <c r="AA244" s="14" t="s">
        <v>35</v>
      </c>
      <c r="AB244" s="37"/>
      <c r="AC244" s="3"/>
      <c r="AD244" s="38" t="str">
        <f>IF(ISNA(VLOOKUP(D244,'[1]Liste en forme Garçons'!$C:$C,1,FALSE)),"","*")</f>
        <v>*</v>
      </c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 s="39" customFormat="1" x14ac:dyDescent="0.35">
      <c r="A245" s="19"/>
      <c r="B245" s="25" t="s">
        <v>125</v>
      </c>
      <c r="C245" s="25" t="s">
        <v>594</v>
      </c>
      <c r="D245" s="26" t="s">
        <v>1048</v>
      </c>
      <c r="E245" s="27" t="s">
        <v>199</v>
      </c>
      <c r="F245" s="28">
        <v>694</v>
      </c>
      <c r="G245" s="29">
        <v>37557</v>
      </c>
      <c r="H245" s="30" t="str">
        <f>IF(E245="","",IF(COUNTIF([1]Paramètres!$H:$H,E245)=1,IF([1]Paramètres!$E$3=[1]Paramètres!$A$23,"Belfort/Montbéliard",IF([1]Paramètres!$E$3=[1]Paramètres!$A$24,"Doubs","Franche-Comté")),IF(COUNTIF([1]Paramètres!$I:$I,E245)=1,IF([1]Paramètres!$E$3=[1]Paramètres!$A$23,"Belfort/Montbéliard",IF([1]Paramètres!$E$3=[1]Paramètres!$A$24,"Belfort","Franche-Comté")),IF(COUNTIF([1]Paramètres!$J:$J,E245)=1,IF([1]Paramètres!$E$3=[1]Paramètres!$A$25,"Franche-Comté","Haute-Saône"),IF(COUNTIF([1]Paramètres!$K:$K,E245)=1,IF([1]Paramètres!$E$3=[1]Paramètres!$A$25,"Franche-Comté","Jura"),IF(COUNTIF([1]Paramètres!$G:$G,E245)=1,IF([1]Paramètres!$E$3=[1]Paramètres!$A$23,"Besançon",IF([1]Paramètres!$E$3=[1]Paramètres!$A$24,"Doubs","Franche-Comté")),"*** INCONNU ***"))))))</f>
        <v>Doubs</v>
      </c>
      <c r="I245" s="31">
        <f>LOOKUP(YEAR(G245)-[1]Paramètres!$E$1,[1]Paramètres!$A$1:$A$20)</f>
        <v>-15</v>
      </c>
      <c r="J245" s="31" t="str">
        <f>LOOKUP(I245,[1]Paramètres!$A$1:$B$20)</f>
        <v>C2</v>
      </c>
      <c r="K245" s="31">
        <f t="shared" si="32"/>
        <v>6</v>
      </c>
      <c r="L245" s="14" t="s">
        <v>341</v>
      </c>
      <c r="M245" s="14" t="s">
        <v>383</v>
      </c>
      <c r="N245" s="14" t="s">
        <v>383</v>
      </c>
      <c r="O245" s="14" t="s">
        <v>368</v>
      </c>
      <c r="P245" s="33" t="str">
        <f t="shared" si="26"/>
        <v>5E30F</v>
      </c>
      <c r="Q245" s="34">
        <f t="shared" si="34"/>
        <v>400000000</v>
      </c>
      <c r="R245" s="34">
        <f t="shared" si="34"/>
        <v>40000000</v>
      </c>
      <c r="S245" s="34">
        <f t="shared" si="34"/>
        <v>40000000</v>
      </c>
      <c r="T245" s="34">
        <f t="shared" si="33"/>
        <v>50000000</v>
      </c>
      <c r="U245" s="34">
        <f t="shared" si="27"/>
        <v>530000000</v>
      </c>
      <c r="V245" s="35" t="str">
        <f t="shared" si="28"/>
        <v>5E</v>
      </c>
      <c r="W245" s="36">
        <f t="shared" si="29"/>
        <v>30000000</v>
      </c>
      <c r="X245" s="35" t="str">
        <f t="shared" si="30"/>
        <v>5E30F</v>
      </c>
      <c r="Y245" s="36">
        <f t="shared" si="31"/>
        <v>0</v>
      </c>
      <c r="Z245" s="31" t="str">
        <f ca="1">LOOKUP(I245,[1]Paramètres!$A$1:$A$20,[1]Paramètres!$C$1:$C$21)</f>
        <v>-15</v>
      </c>
      <c r="AA245" s="14" t="s">
        <v>35</v>
      </c>
      <c r="AB245" s="37"/>
      <c r="AD245" s="38" t="str">
        <f>IF(ISNA(VLOOKUP(D245,'[1]Liste en forme Garçons'!$C:$C,1,FALSE)),"","*")</f>
        <v>*</v>
      </c>
    </row>
    <row r="246" spans="1:46" s="39" customFormat="1" x14ac:dyDescent="0.35">
      <c r="A246" s="19"/>
      <c r="B246" s="25" t="s">
        <v>593</v>
      </c>
      <c r="C246" s="25" t="s">
        <v>1049</v>
      </c>
      <c r="D246" s="26" t="s">
        <v>1050</v>
      </c>
      <c r="E246" s="27" t="s">
        <v>155</v>
      </c>
      <c r="F246" s="28">
        <v>774</v>
      </c>
      <c r="G246" s="29">
        <v>37395</v>
      </c>
      <c r="H246" s="30" t="str">
        <f>IF(E246="","",IF(COUNTIF([1]Paramètres!$H:$H,E246)=1,IF([1]Paramètres!$E$3=[1]Paramètres!$A$23,"Belfort/Montbéliard",IF([1]Paramètres!$E$3=[1]Paramètres!$A$24,"Doubs","Franche-Comté")),IF(COUNTIF([1]Paramètres!$I:$I,E246)=1,IF([1]Paramètres!$E$3=[1]Paramètres!$A$23,"Belfort/Montbéliard",IF([1]Paramètres!$E$3=[1]Paramètres!$A$24,"Belfort","Franche-Comté")),IF(COUNTIF([1]Paramètres!$J:$J,E246)=1,IF([1]Paramètres!$E$3=[1]Paramètres!$A$25,"Franche-Comté","Haute-Saône"),IF(COUNTIF([1]Paramètres!$K:$K,E246)=1,IF([1]Paramètres!$E$3=[1]Paramètres!$A$25,"Franche-Comté","Jura"),IF(COUNTIF([1]Paramètres!$G:$G,E246)=1,IF([1]Paramètres!$E$3=[1]Paramètres!$A$23,"Besançon",IF([1]Paramètres!$E$3=[1]Paramètres!$A$24,"Doubs","Franche-Comté")),"*** INCONNU ***"))))))</f>
        <v>Doubs</v>
      </c>
      <c r="I246" s="31">
        <f>LOOKUP(YEAR(G246)-[1]Paramètres!$E$1,[1]Paramètres!$A$1:$A$20)</f>
        <v>-15</v>
      </c>
      <c r="J246" s="31" t="str">
        <f>LOOKUP(I246,[1]Paramètres!$A$1:$B$20)</f>
        <v>C2</v>
      </c>
      <c r="K246" s="31">
        <f t="shared" si="32"/>
        <v>7</v>
      </c>
      <c r="L246" s="32" t="s">
        <v>293</v>
      </c>
      <c r="M246" s="32">
        <v>0</v>
      </c>
      <c r="N246" s="32" t="s">
        <v>393</v>
      </c>
      <c r="O246" s="32">
        <v>0</v>
      </c>
      <c r="P246" s="33" t="str">
        <f t="shared" si="26"/>
        <v>5E20F</v>
      </c>
      <c r="Q246" s="34">
        <f t="shared" si="34"/>
        <v>500000000</v>
      </c>
      <c r="R246" s="34">
        <f t="shared" si="34"/>
        <v>0</v>
      </c>
      <c r="S246" s="34">
        <f t="shared" si="34"/>
        <v>20000000</v>
      </c>
      <c r="T246" s="34">
        <f t="shared" si="33"/>
        <v>0</v>
      </c>
      <c r="U246" s="34">
        <f t="shared" si="27"/>
        <v>520000000</v>
      </c>
      <c r="V246" s="35" t="str">
        <f t="shared" si="28"/>
        <v>5E</v>
      </c>
      <c r="W246" s="36">
        <f t="shared" si="29"/>
        <v>20000000</v>
      </c>
      <c r="X246" s="35" t="str">
        <f t="shared" si="30"/>
        <v>5E20F</v>
      </c>
      <c r="Y246" s="36">
        <f t="shared" si="31"/>
        <v>0</v>
      </c>
      <c r="Z246" s="31" t="str">
        <f ca="1">LOOKUP(I246,[1]Paramètres!$A$1:$A$20,[1]Paramètres!$C$1:$C$21)</f>
        <v>-15</v>
      </c>
      <c r="AA246" s="14" t="s">
        <v>35</v>
      </c>
      <c r="AB246" s="37" t="s">
        <v>1042</v>
      </c>
      <c r="AC246" s="38"/>
      <c r="AD246" s="38" t="str">
        <f>IF(ISNA(VLOOKUP(D246,'[1]Liste en forme Garçons'!$C:$C,1,FALSE)),"","*")</f>
        <v>*</v>
      </c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</row>
    <row r="247" spans="1:46" s="39" customFormat="1" x14ac:dyDescent="0.35">
      <c r="A247" s="19"/>
      <c r="B247" s="25" t="s">
        <v>1051</v>
      </c>
      <c r="C247" s="25" t="s">
        <v>1052</v>
      </c>
      <c r="D247" s="40" t="s">
        <v>1053</v>
      </c>
      <c r="E247" s="27" t="s">
        <v>274</v>
      </c>
      <c r="F247" s="41">
        <v>638</v>
      </c>
      <c r="G247" s="29">
        <v>37263</v>
      </c>
      <c r="H247" s="30" t="str">
        <f>IF(E247="","",IF(COUNTIF([1]Paramètres!$H:$H,E247)=1,IF([1]Paramètres!$E$3=[1]Paramètres!$A$23,"Belfort/Montbéliard",IF([1]Paramètres!$E$3=[1]Paramètres!$A$24,"Doubs","Franche-Comté")),IF(COUNTIF([1]Paramètres!$I:$I,E247)=1,IF([1]Paramètres!$E$3=[1]Paramètres!$A$23,"Belfort/Montbéliard",IF([1]Paramètres!$E$3=[1]Paramètres!$A$24,"Belfort","Franche-Comté")),IF(COUNTIF([1]Paramètres!$J:$J,E247)=1,IF([1]Paramètres!$E$3=[1]Paramètres!$A$25,"Franche-Comté","Haute-Saône"),IF(COUNTIF([1]Paramètres!$K:$K,E247)=1,IF([1]Paramètres!$E$3=[1]Paramètres!$A$25,"Franche-Comté","Jura"),IF(COUNTIF([1]Paramètres!$G:$G,E247)=1,IF([1]Paramètres!$E$3=[1]Paramètres!$A$23,"Besançon",IF([1]Paramètres!$E$3=[1]Paramètres!$A$24,"Doubs","Franche-Comté")),"*** INCONNU ***"))))))</f>
        <v>Doubs</v>
      </c>
      <c r="I247" s="31">
        <f>LOOKUP(YEAR(G247)-[1]Paramètres!$E$1,[1]Paramètres!$A$1:$A$20)</f>
        <v>-15</v>
      </c>
      <c r="J247" s="31" t="str">
        <f>LOOKUP(I247,[1]Paramètres!$A$1:$B$20)</f>
        <v>C2</v>
      </c>
      <c r="K247" s="31">
        <f t="shared" si="32"/>
        <v>6</v>
      </c>
      <c r="L247" s="14" t="s">
        <v>372</v>
      </c>
      <c r="M247" s="14" t="s">
        <v>368</v>
      </c>
      <c r="N247" s="14" t="s">
        <v>288</v>
      </c>
      <c r="O247" s="14" t="s">
        <v>346</v>
      </c>
      <c r="P247" s="33" t="str">
        <f t="shared" si="26"/>
        <v>2E25F</v>
      </c>
      <c r="Q247" s="34">
        <f t="shared" si="34"/>
        <v>30000000</v>
      </c>
      <c r="R247" s="34">
        <f t="shared" si="34"/>
        <v>50000000</v>
      </c>
      <c r="S247" s="34">
        <f t="shared" si="34"/>
        <v>80000000</v>
      </c>
      <c r="T247" s="34">
        <f t="shared" si="33"/>
        <v>65000000</v>
      </c>
      <c r="U247" s="34">
        <f t="shared" si="27"/>
        <v>225000000</v>
      </c>
      <c r="V247" s="35" t="str">
        <f t="shared" si="28"/>
        <v>2E</v>
      </c>
      <c r="W247" s="36">
        <f t="shared" si="29"/>
        <v>25000000</v>
      </c>
      <c r="X247" s="35" t="str">
        <f t="shared" si="30"/>
        <v>2E25F</v>
      </c>
      <c r="Y247" s="36">
        <f t="shared" si="31"/>
        <v>0</v>
      </c>
      <c r="Z247" s="31" t="str">
        <f ca="1">LOOKUP(I247,[1]Paramètres!$A$1:$A$20,[1]Paramètres!$C$1:$C$21)</f>
        <v>-15</v>
      </c>
      <c r="AA247" s="14" t="s">
        <v>35</v>
      </c>
      <c r="AB247" s="37"/>
      <c r="AC247" s="3"/>
      <c r="AD247" s="38" t="str">
        <f>IF(ISNA(VLOOKUP(D247,'[1]Liste en forme Garçons'!$C:$C,1,FALSE)),"","*")</f>
        <v>*</v>
      </c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 s="39" customFormat="1" x14ac:dyDescent="0.35">
      <c r="A248" s="19"/>
      <c r="B248" s="25" t="s">
        <v>1054</v>
      </c>
      <c r="C248" s="25" t="s">
        <v>404</v>
      </c>
      <c r="D248" s="26" t="s">
        <v>1055</v>
      </c>
      <c r="E248" s="27" t="s">
        <v>406</v>
      </c>
      <c r="F248" s="28">
        <v>763</v>
      </c>
      <c r="G248" s="29">
        <v>37431</v>
      </c>
      <c r="H248" s="30" t="str">
        <f>IF(E248="","",IF(COUNTIF([1]Paramètres!$H:$H,E248)=1,IF([1]Paramètres!$E$3=[1]Paramètres!$A$23,"Belfort/Montbéliard",IF([1]Paramètres!$E$3=[1]Paramètres!$A$24,"Doubs","Franche-Comté")),IF(COUNTIF([1]Paramètres!$I:$I,E248)=1,IF([1]Paramètres!$E$3=[1]Paramètres!$A$23,"Belfort/Montbéliard",IF([1]Paramètres!$E$3=[1]Paramètres!$A$24,"Belfort","Franche-Comté")),IF(COUNTIF([1]Paramètres!$J:$J,E248)=1,IF([1]Paramètres!$E$3=[1]Paramètres!$A$25,"Franche-Comté","Haute-Saône"),IF(COUNTIF([1]Paramètres!$K:$K,E248)=1,IF([1]Paramètres!$E$3=[1]Paramètres!$A$25,"Franche-Comté","Jura"),IF(COUNTIF([1]Paramètres!$G:$G,E248)=1,IF([1]Paramètres!$E$3=[1]Paramètres!$A$23,"Besançon",IF([1]Paramètres!$E$3=[1]Paramètres!$A$24,"Doubs","Franche-Comté")),"*** INCONNU ***"))))))</f>
        <v>Doubs</v>
      </c>
      <c r="I248" s="31">
        <f>LOOKUP(YEAR(G248)-[1]Paramètres!$E$1,[1]Paramètres!$A$1:$A$20)</f>
        <v>-15</v>
      </c>
      <c r="J248" s="31" t="str">
        <f>LOOKUP(I248,[1]Paramètres!$A$1:$B$20)</f>
        <v>C2</v>
      </c>
      <c r="K248" s="31">
        <f t="shared" si="32"/>
        <v>7</v>
      </c>
      <c r="L248" s="32" t="s">
        <v>379</v>
      </c>
      <c r="M248" s="32" t="s">
        <v>288</v>
      </c>
      <c r="N248" s="32">
        <v>0</v>
      </c>
      <c r="O248" s="32" t="s">
        <v>316</v>
      </c>
      <c r="P248" s="33" t="str">
        <f t="shared" si="26"/>
        <v>2E5F</v>
      </c>
      <c r="Q248" s="34">
        <f t="shared" si="34"/>
        <v>25000000</v>
      </c>
      <c r="R248" s="34">
        <f t="shared" si="34"/>
        <v>80000000</v>
      </c>
      <c r="S248" s="34">
        <f t="shared" si="34"/>
        <v>0</v>
      </c>
      <c r="T248" s="34">
        <f t="shared" si="33"/>
        <v>100000000</v>
      </c>
      <c r="U248" s="34">
        <f t="shared" si="27"/>
        <v>205000000</v>
      </c>
      <c r="V248" s="35" t="str">
        <f t="shared" si="28"/>
        <v>2E</v>
      </c>
      <c r="W248" s="36">
        <f t="shared" si="29"/>
        <v>5000000</v>
      </c>
      <c r="X248" s="35" t="str">
        <f t="shared" si="30"/>
        <v>2E5F</v>
      </c>
      <c r="Y248" s="36">
        <f t="shared" si="31"/>
        <v>0</v>
      </c>
      <c r="Z248" s="31" t="str">
        <f ca="1">LOOKUP(I248,[1]Paramètres!$A$1:$A$20,[1]Paramètres!$C$1:$C$21)</f>
        <v>-15</v>
      </c>
      <c r="AA248" s="14" t="s">
        <v>35</v>
      </c>
      <c r="AB248" s="37" t="s">
        <v>1056</v>
      </c>
      <c r="AD248" s="38" t="str">
        <f>IF(ISNA(VLOOKUP(D248,'[1]Liste en forme Garçons'!$C:$C,1,FALSE)),"","*")</f>
        <v>*</v>
      </c>
    </row>
    <row r="249" spans="1:46" s="39" customFormat="1" x14ac:dyDescent="0.35">
      <c r="A249" s="19"/>
      <c r="B249" s="25" t="s">
        <v>587</v>
      </c>
      <c r="C249" s="25" t="s">
        <v>1057</v>
      </c>
      <c r="D249" s="26" t="s">
        <v>1058</v>
      </c>
      <c r="E249" s="27" t="s">
        <v>67</v>
      </c>
      <c r="F249" s="28">
        <v>709</v>
      </c>
      <c r="G249" s="29">
        <v>37741</v>
      </c>
      <c r="H249" s="30" t="str">
        <f>IF(E249="","",IF(COUNTIF([1]Paramètres!$H:$H,E249)=1,IF([1]Paramètres!$E$3=[1]Paramètres!$A$23,"Belfort/Montbéliard",IF([1]Paramètres!$E$3=[1]Paramètres!$A$24,"Doubs","Franche-Comté")),IF(COUNTIF([1]Paramètres!$I:$I,E249)=1,IF([1]Paramètres!$E$3=[1]Paramètres!$A$23,"Belfort/Montbéliard",IF([1]Paramètres!$E$3=[1]Paramètres!$A$24,"Belfort","Franche-Comté")),IF(COUNTIF([1]Paramètres!$J:$J,E249)=1,IF([1]Paramètres!$E$3=[1]Paramètres!$A$25,"Franche-Comté","Haute-Saône"),IF(COUNTIF([1]Paramètres!$K:$K,E249)=1,IF([1]Paramètres!$E$3=[1]Paramètres!$A$25,"Franche-Comté","Jura"),IF(COUNTIF([1]Paramètres!$G:$G,E249)=1,IF([1]Paramètres!$E$3=[1]Paramètres!$A$23,"Besançon",IF([1]Paramètres!$E$3=[1]Paramètres!$A$24,"Doubs","Franche-Comté")),"*** INCONNU ***"))))))</f>
        <v>Doubs</v>
      </c>
      <c r="I249" s="31">
        <f>LOOKUP(YEAR(G249)-[1]Paramètres!$E$1,[1]Paramètres!$A$1:$A$20)</f>
        <v>-14</v>
      </c>
      <c r="J249" s="31" t="str">
        <f>LOOKUP(I249,[1]Paramètres!$A$1:$B$20)</f>
        <v>C1</v>
      </c>
      <c r="K249" s="31">
        <f t="shared" si="32"/>
        <v>7</v>
      </c>
      <c r="L249" s="32" t="s">
        <v>379</v>
      </c>
      <c r="M249" s="32" t="s">
        <v>325</v>
      </c>
      <c r="N249" s="32" t="s">
        <v>379</v>
      </c>
      <c r="O249" s="32" t="s">
        <v>288</v>
      </c>
      <c r="P249" s="33" t="str">
        <f t="shared" si="26"/>
        <v>1E65F</v>
      </c>
      <c r="Q249" s="34">
        <f t="shared" si="34"/>
        <v>25000000</v>
      </c>
      <c r="R249" s="34">
        <f t="shared" si="34"/>
        <v>35000000</v>
      </c>
      <c r="S249" s="34">
        <f t="shared" si="34"/>
        <v>25000000</v>
      </c>
      <c r="T249" s="34">
        <f t="shared" si="33"/>
        <v>80000000</v>
      </c>
      <c r="U249" s="34">
        <f t="shared" si="27"/>
        <v>165000000</v>
      </c>
      <c r="V249" s="35" t="str">
        <f t="shared" si="28"/>
        <v>1E</v>
      </c>
      <c r="W249" s="36">
        <f t="shared" si="29"/>
        <v>65000000</v>
      </c>
      <c r="X249" s="35" t="str">
        <f t="shared" si="30"/>
        <v>1E65F</v>
      </c>
      <c r="Y249" s="36">
        <f t="shared" si="31"/>
        <v>0</v>
      </c>
      <c r="Z249" s="31" t="str">
        <f ca="1">LOOKUP(I249,[1]Paramètres!$A$1:$A$20,[1]Paramètres!$C$1:$C$21)</f>
        <v>-15</v>
      </c>
      <c r="AA249" s="14" t="s">
        <v>35</v>
      </c>
      <c r="AB249" s="37" t="s">
        <v>1059</v>
      </c>
      <c r="AC249" s="3"/>
      <c r="AD249" s="38" t="str">
        <f>IF(ISNA(VLOOKUP(D249,'[1]Liste en forme Garçons'!$C:$C,1,FALSE)),"","*")</f>
        <v>*</v>
      </c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 s="39" customFormat="1" x14ac:dyDescent="0.35">
      <c r="A250" s="19"/>
      <c r="B250" s="25" t="s">
        <v>849</v>
      </c>
      <c r="C250" s="25" t="s">
        <v>648</v>
      </c>
      <c r="D250" s="26" t="s">
        <v>1060</v>
      </c>
      <c r="E250" s="27" t="s">
        <v>185</v>
      </c>
      <c r="F250" s="28">
        <v>649</v>
      </c>
      <c r="G250" s="29">
        <v>37658</v>
      </c>
      <c r="H250" s="30" t="str">
        <f>IF(E250="","",IF(COUNTIF([1]Paramètres!$H:$H,E250)=1,IF([1]Paramètres!$E$3=[1]Paramètres!$A$23,"Belfort/Montbéliard",IF([1]Paramètres!$E$3=[1]Paramètres!$A$24,"Doubs","Franche-Comté")),IF(COUNTIF([1]Paramètres!$I:$I,E250)=1,IF([1]Paramètres!$E$3=[1]Paramètres!$A$23,"Belfort/Montbéliard",IF([1]Paramètres!$E$3=[1]Paramètres!$A$24,"Belfort","Franche-Comté")),IF(COUNTIF([1]Paramètres!$J:$J,E250)=1,IF([1]Paramètres!$E$3=[1]Paramètres!$A$25,"Franche-Comté","Haute-Saône"),IF(COUNTIF([1]Paramètres!$K:$K,E250)=1,IF([1]Paramètres!$E$3=[1]Paramètres!$A$25,"Franche-Comté","Jura"),IF(COUNTIF([1]Paramètres!$G:$G,E250)=1,IF([1]Paramètres!$E$3=[1]Paramètres!$A$23,"Besançon",IF([1]Paramètres!$E$3=[1]Paramètres!$A$24,"Doubs","Franche-Comté")),"*** INCONNU ***"))))))</f>
        <v>Doubs</v>
      </c>
      <c r="I250" s="31">
        <f>LOOKUP(YEAR(G250)-[1]Paramètres!$E$1,[1]Paramètres!$A$1:$A$20)</f>
        <v>-14</v>
      </c>
      <c r="J250" s="31" t="str">
        <f>LOOKUP(I250,[1]Paramètres!$A$1:$B$20)</f>
        <v>C1</v>
      </c>
      <c r="K250" s="31">
        <f t="shared" si="32"/>
        <v>6</v>
      </c>
      <c r="L250" s="32" t="s">
        <v>368</v>
      </c>
      <c r="M250" s="32" t="s">
        <v>399</v>
      </c>
      <c r="N250" s="32" t="s">
        <v>325</v>
      </c>
      <c r="O250" s="32" t="s">
        <v>372</v>
      </c>
      <c r="P250" s="33" t="str">
        <f t="shared" si="26"/>
        <v>1E30F</v>
      </c>
      <c r="Q250" s="34">
        <f t="shared" si="34"/>
        <v>50000000</v>
      </c>
      <c r="R250" s="34">
        <f t="shared" si="34"/>
        <v>15000000</v>
      </c>
      <c r="S250" s="34">
        <f t="shared" si="34"/>
        <v>35000000</v>
      </c>
      <c r="T250" s="34">
        <f t="shared" si="33"/>
        <v>30000000</v>
      </c>
      <c r="U250" s="34">
        <f t="shared" si="27"/>
        <v>130000000</v>
      </c>
      <c r="V250" s="35" t="str">
        <f t="shared" si="28"/>
        <v>1E</v>
      </c>
      <c r="W250" s="36">
        <f t="shared" si="29"/>
        <v>30000000</v>
      </c>
      <c r="X250" s="35" t="str">
        <f t="shared" si="30"/>
        <v>1E30F</v>
      </c>
      <c r="Y250" s="36">
        <f t="shared" si="31"/>
        <v>0</v>
      </c>
      <c r="Z250" s="31" t="str">
        <f ca="1">LOOKUP(I250,[1]Paramètres!$A$1:$A$20,[1]Paramètres!$C$1:$C$21)</f>
        <v>-15</v>
      </c>
      <c r="AA250" s="14" t="s">
        <v>35</v>
      </c>
      <c r="AB250" s="37"/>
      <c r="AC250" s="38"/>
      <c r="AD250" s="38" t="str">
        <f>IF(ISNA(VLOOKUP(D250,'[1]Liste en forme Garçons'!$C:$C,1,FALSE)),"","*")</f>
        <v>*</v>
      </c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</row>
    <row r="251" spans="1:46" s="39" customFormat="1" x14ac:dyDescent="0.35">
      <c r="A251" s="19"/>
      <c r="B251" s="25" t="s">
        <v>1061</v>
      </c>
      <c r="C251" s="25" t="s">
        <v>1062</v>
      </c>
      <c r="D251" s="26" t="s">
        <v>1063</v>
      </c>
      <c r="E251" s="44" t="s">
        <v>29</v>
      </c>
      <c r="F251" s="28">
        <v>657</v>
      </c>
      <c r="G251" s="29">
        <v>37874</v>
      </c>
      <c r="H251" s="30" t="str">
        <f>IF(E251="","",IF(COUNTIF([1]Paramètres!$H:$H,E251)=1,IF([1]Paramètres!$E$3=[1]Paramètres!$A$23,"Belfort/Montbéliard",IF([1]Paramètres!$E$3=[1]Paramètres!$A$24,"Doubs","Franche-Comté")),IF(COUNTIF([1]Paramètres!$I:$I,E251)=1,IF([1]Paramètres!$E$3=[1]Paramètres!$A$23,"Belfort/Montbéliard",IF([1]Paramètres!$E$3=[1]Paramètres!$A$24,"Belfort","Franche-Comté")),IF(COUNTIF([1]Paramètres!$J:$J,E251)=1,IF([1]Paramètres!$E$3=[1]Paramètres!$A$25,"Franche-Comté","Haute-Saône"),IF(COUNTIF([1]Paramètres!$K:$K,E251)=1,IF([1]Paramètres!$E$3=[1]Paramètres!$A$25,"Franche-Comté","Jura"),IF(COUNTIF([1]Paramètres!$G:$G,E251)=1,IF([1]Paramètres!$E$3=[1]Paramètres!$A$23,"Besançon",IF([1]Paramètres!$E$3=[1]Paramètres!$A$24,"Doubs","Franche-Comté")),"*** INCONNU ***"))))))</f>
        <v>Doubs</v>
      </c>
      <c r="I251" s="31">
        <f>LOOKUP(YEAR(G251)-[1]Paramètres!$E$1,[1]Paramètres!$A$1:$A$20)</f>
        <v>-14</v>
      </c>
      <c r="J251" s="31" t="str">
        <f>LOOKUP(I251,[1]Paramètres!$A$1:$B$20)</f>
        <v>C1</v>
      </c>
      <c r="K251" s="31">
        <f t="shared" si="32"/>
        <v>6</v>
      </c>
      <c r="L251" s="14" t="s">
        <v>399</v>
      </c>
      <c r="M251" s="32" t="s">
        <v>346</v>
      </c>
      <c r="N251" s="32" t="s">
        <v>377</v>
      </c>
      <c r="O251" s="14" t="s">
        <v>325</v>
      </c>
      <c r="P251" s="33" t="str">
        <f t="shared" si="26"/>
        <v>1E20F</v>
      </c>
      <c r="Q251" s="34">
        <f t="shared" si="34"/>
        <v>15000000</v>
      </c>
      <c r="R251" s="34">
        <f t="shared" si="34"/>
        <v>65000000</v>
      </c>
      <c r="S251" s="34">
        <f t="shared" si="34"/>
        <v>5000000</v>
      </c>
      <c r="T251" s="34">
        <f t="shared" si="33"/>
        <v>35000000</v>
      </c>
      <c r="U251" s="34">
        <f t="shared" si="27"/>
        <v>120000000</v>
      </c>
      <c r="V251" s="35" t="str">
        <f t="shared" si="28"/>
        <v>1E</v>
      </c>
      <c r="W251" s="36">
        <f t="shared" si="29"/>
        <v>20000000</v>
      </c>
      <c r="X251" s="35" t="str">
        <f t="shared" si="30"/>
        <v>1E20F</v>
      </c>
      <c r="Y251" s="36">
        <f t="shared" si="31"/>
        <v>0</v>
      </c>
      <c r="Z251" s="31" t="str">
        <f ca="1">LOOKUP(I251,[1]Paramètres!$A$1:$A$20,[1]Paramètres!$C$1:$C$21)</f>
        <v>-15</v>
      </c>
      <c r="AA251" s="14" t="s">
        <v>35</v>
      </c>
      <c r="AB251" s="37"/>
      <c r="AC251" s="38"/>
      <c r="AD251" s="38" t="str">
        <f>IF(ISNA(VLOOKUP(D251,'[1]Liste en forme Garçons'!$C:$C,1,FALSE)),"","*")</f>
        <v>*</v>
      </c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</row>
    <row r="252" spans="1:46" s="39" customFormat="1" x14ac:dyDescent="0.35">
      <c r="A252" s="19"/>
      <c r="B252" s="25" t="s">
        <v>445</v>
      </c>
      <c r="C252" s="25" t="s">
        <v>1064</v>
      </c>
      <c r="D252" s="26" t="s">
        <v>1065</v>
      </c>
      <c r="E252" s="27" t="s">
        <v>51</v>
      </c>
      <c r="F252" s="28">
        <v>644</v>
      </c>
      <c r="G252" s="29">
        <v>37813</v>
      </c>
      <c r="H252" s="30" t="str">
        <f>IF(E252="","",IF(COUNTIF([1]Paramètres!$H:$H,E252)=1,IF([1]Paramètres!$E$3=[1]Paramètres!$A$23,"Belfort/Montbéliard",IF([1]Paramètres!$E$3=[1]Paramètres!$A$24,"Doubs","Franche-Comté")),IF(COUNTIF([1]Paramètres!$I:$I,E252)=1,IF([1]Paramètres!$E$3=[1]Paramètres!$A$23,"Belfort/Montbéliard",IF([1]Paramètres!$E$3=[1]Paramètres!$A$24,"Belfort","Franche-Comté")),IF(COUNTIF([1]Paramètres!$J:$J,E252)=1,IF([1]Paramètres!$E$3=[1]Paramètres!$A$25,"Franche-Comté","Haute-Saône"),IF(COUNTIF([1]Paramètres!$K:$K,E252)=1,IF([1]Paramètres!$E$3=[1]Paramètres!$A$25,"Franche-Comté","Jura"),IF(COUNTIF([1]Paramètres!$G:$G,E252)=1,IF([1]Paramètres!$E$3=[1]Paramètres!$A$23,"Besançon",IF([1]Paramètres!$E$3=[1]Paramètres!$A$24,"Doubs","Franche-Comté")),"*** INCONNU ***"))))))</f>
        <v>Doubs</v>
      </c>
      <c r="I252" s="31">
        <f>LOOKUP(YEAR(G252)-[1]Paramètres!$E$1,[1]Paramètres!$A$1:$A$20)</f>
        <v>-14</v>
      </c>
      <c r="J252" s="31" t="str">
        <f>LOOKUP(I252,[1]Paramètres!$A$1:$B$20)</f>
        <v>C1</v>
      </c>
      <c r="K252" s="31">
        <f t="shared" si="32"/>
        <v>6</v>
      </c>
      <c r="L252" s="14" t="s">
        <v>383</v>
      </c>
      <c r="M252" s="14">
        <v>0</v>
      </c>
      <c r="N252" s="14" t="s">
        <v>325</v>
      </c>
      <c r="O252" s="14" t="s">
        <v>383</v>
      </c>
      <c r="P252" s="33" t="str">
        <f t="shared" si="26"/>
        <v>1E15F</v>
      </c>
      <c r="Q252" s="34">
        <f t="shared" si="34"/>
        <v>40000000</v>
      </c>
      <c r="R252" s="34">
        <f t="shared" si="34"/>
        <v>0</v>
      </c>
      <c r="S252" s="34">
        <f t="shared" si="34"/>
        <v>35000000</v>
      </c>
      <c r="T252" s="34">
        <f t="shared" si="33"/>
        <v>40000000</v>
      </c>
      <c r="U252" s="34">
        <f t="shared" si="27"/>
        <v>115000000</v>
      </c>
      <c r="V252" s="35" t="str">
        <f t="shared" si="28"/>
        <v>1E</v>
      </c>
      <c r="W252" s="36">
        <f t="shared" si="29"/>
        <v>15000000</v>
      </c>
      <c r="X252" s="35" t="str">
        <f t="shared" si="30"/>
        <v>1E15F</v>
      </c>
      <c r="Y252" s="36">
        <f t="shared" si="31"/>
        <v>0</v>
      </c>
      <c r="Z252" s="31" t="str">
        <f ca="1">LOOKUP(I252,[1]Paramètres!$A$1:$A$20,[1]Paramètres!$C$1:$C$21)</f>
        <v>-15</v>
      </c>
      <c r="AA252" s="14" t="s">
        <v>35</v>
      </c>
      <c r="AB252" s="37"/>
      <c r="AC252" s="38"/>
      <c r="AD252" s="38" t="str">
        <f>IF(ISNA(VLOOKUP(D252,'[1]Liste en forme Garçons'!$C:$C,1,FALSE)),"","*")</f>
        <v>*</v>
      </c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</row>
    <row r="253" spans="1:46" s="39" customFormat="1" x14ac:dyDescent="0.35">
      <c r="A253" s="19"/>
      <c r="B253" s="25" t="s">
        <v>522</v>
      </c>
      <c r="C253" s="25" t="s">
        <v>1066</v>
      </c>
      <c r="D253" s="40" t="s">
        <v>1067</v>
      </c>
      <c r="E253" s="27" t="s">
        <v>29</v>
      </c>
      <c r="F253" s="28">
        <v>691</v>
      </c>
      <c r="G253" s="29">
        <v>37276</v>
      </c>
      <c r="H253" s="30" t="str">
        <f>IF(E253="","",IF(COUNTIF([1]Paramètres!$H:$H,E253)=1,IF([1]Paramètres!$E$3=[1]Paramètres!$A$23,"Belfort/Montbéliard",IF([1]Paramètres!$E$3=[1]Paramètres!$A$24,"Doubs","Franche-Comté")),IF(COUNTIF([1]Paramètres!$I:$I,E253)=1,IF([1]Paramètres!$E$3=[1]Paramètres!$A$23,"Belfort/Montbéliard",IF([1]Paramètres!$E$3=[1]Paramètres!$A$24,"Belfort","Franche-Comté")),IF(COUNTIF([1]Paramètres!$J:$J,E253)=1,IF([1]Paramètres!$E$3=[1]Paramètres!$A$25,"Franche-Comté","Haute-Saône"),IF(COUNTIF([1]Paramètres!$K:$K,E253)=1,IF([1]Paramètres!$E$3=[1]Paramètres!$A$25,"Franche-Comté","Jura"),IF(COUNTIF([1]Paramètres!$G:$G,E253)=1,IF([1]Paramètres!$E$3=[1]Paramètres!$A$23,"Besançon",IF([1]Paramètres!$E$3=[1]Paramètres!$A$24,"Doubs","Franche-Comté")),"*** INCONNU ***"))))))</f>
        <v>Doubs</v>
      </c>
      <c r="I253" s="31">
        <f>LOOKUP(YEAR(G253)-[1]Paramètres!$E$1,[1]Paramètres!$A$1:$A$20)</f>
        <v>-15</v>
      </c>
      <c r="J253" s="31" t="str">
        <f>LOOKUP(I253,[1]Paramètres!$A$1:$B$20)</f>
        <v>C2</v>
      </c>
      <c r="K253" s="31">
        <f t="shared" si="32"/>
        <v>6</v>
      </c>
      <c r="L253" s="32">
        <v>0</v>
      </c>
      <c r="M253" s="32" t="s">
        <v>379</v>
      </c>
      <c r="N253" s="32" t="s">
        <v>372</v>
      </c>
      <c r="O253" s="32" t="s">
        <v>379</v>
      </c>
      <c r="P253" s="33" t="str">
        <f t="shared" si="26"/>
        <v>80F</v>
      </c>
      <c r="Q253" s="34">
        <f t="shared" si="34"/>
        <v>0</v>
      </c>
      <c r="R253" s="34">
        <f t="shared" si="34"/>
        <v>25000000</v>
      </c>
      <c r="S253" s="34">
        <f t="shared" si="34"/>
        <v>30000000</v>
      </c>
      <c r="T253" s="34">
        <f t="shared" si="33"/>
        <v>25000000</v>
      </c>
      <c r="U253" s="34">
        <f t="shared" si="27"/>
        <v>80000000</v>
      </c>
      <c r="V253" s="35" t="str">
        <f t="shared" si="28"/>
        <v>80F</v>
      </c>
      <c r="W253" s="36">
        <f t="shared" si="29"/>
        <v>0</v>
      </c>
      <c r="X253" s="35" t="str">
        <f t="shared" si="30"/>
        <v>80F</v>
      </c>
      <c r="Y253" s="36">
        <f t="shared" si="31"/>
        <v>0</v>
      </c>
      <c r="Z253" s="31" t="str">
        <f ca="1">LOOKUP(I253,[1]Paramètres!$A$1:$A$20,[1]Paramètres!$C$1:$C$21)</f>
        <v>-15</v>
      </c>
      <c r="AA253" s="14" t="s">
        <v>35</v>
      </c>
      <c r="AB253" s="37"/>
      <c r="AC253" s="3"/>
      <c r="AD253" s="38" t="str">
        <f>IF(ISNA(VLOOKUP(D253,'[1]Liste en forme Garçons'!$C:$C,1,FALSE)),"","*")</f>
        <v>*</v>
      </c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 s="39" customFormat="1" x14ac:dyDescent="0.35">
      <c r="A254" s="19"/>
      <c r="B254" s="25" t="s">
        <v>289</v>
      </c>
      <c r="C254" s="25" t="s">
        <v>1068</v>
      </c>
      <c r="D254" s="26" t="s">
        <v>1069</v>
      </c>
      <c r="E254" s="27" t="s">
        <v>307</v>
      </c>
      <c r="F254" s="28">
        <v>533</v>
      </c>
      <c r="G254" s="29">
        <v>37391</v>
      </c>
      <c r="H254" s="30" t="str">
        <f>IF(E254="","",IF(COUNTIF([1]Paramètres!$H:$H,E254)=1,IF([1]Paramètres!$E$3=[1]Paramètres!$A$23,"Belfort/Montbéliard",IF([1]Paramètres!$E$3=[1]Paramètres!$A$24,"Doubs","Franche-Comté")),IF(COUNTIF([1]Paramètres!$I:$I,E254)=1,IF([1]Paramètres!$E$3=[1]Paramètres!$A$23,"Belfort/Montbéliard",IF([1]Paramètres!$E$3=[1]Paramètres!$A$24,"Belfort","Franche-Comté")),IF(COUNTIF([1]Paramètres!$J:$J,E254)=1,IF([1]Paramètres!$E$3=[1]Paramètres!$A$25,"Franche-Comté","Haute-Saône"),IF(COUNTIF([1]Paramètres!$K:$K,E254)=1,IF([1]Paramètres!$E$3=[1]Paramètres!$A$25,"Franche-Comté","Jura"),IF(COUNTIF([1]Paramètres!$G:$G,E254)=1,IF([1]Paramètres!$E$3=[1]Paramètres!$A$23,"Besançon",IF([1]Paramètres!$E$3=[1]Paramètres!$A$24,"Doubs","Franche-Comté")),"*** INCONNU ***"))))))</f>
        <v>Doubs</v>
      </c>
      <c r="I254" s="31">
        <f>LOOKUP(YEAR(G254)-[1]Paramètres!$E$1,[1]Paramètres!$A$1:$A$20)</f>
        <v>-15</v>
      </c>
      <c r="J254" s="31" t="str">
        <f>LOOKUP(I254,[1]Paramètres!$A$1:$B$20)</f>
        <v>C2</v>
      </c>
      <c r="K254" s="31">
        <f t="shared" si="32"/>
        <v>5</v>
      </c>
      <c r="L254" s="32" t="s">
        <v>377</v>
      </c>
      <c r="M254" s="32" t="s">
        <v>411</v>
      </c>
      <c r="N254" s="32" t="s">
        <v>346</v>
      </c>
      <c r="O254" s="32">
        <v>0</v>
      </c>
      <c r="P254" s="33" t="str">
        <f t="shared" si="26"/>
        <v>80F</v>
      </c>
      <c r="Q254" s="34">
        <f t="shared" si="34"/>
        <v>5000000</v>
      </c>
      <c r="R254" s="34">
        <f t="shared" si="34"/>
        <v>10000000</v>
      </c>
      <c r="S254" s="34">
        <f t="shared" si="34"/>
        <v>65000000</v>
      </c>
      <c r="T254" s="34">
        <f t="shared" si="33"/>
        <v>0</v>
      </c>
      <c r="U254" s="34">
        <f t="shared" si="27"/>
        <v>80000000</v>
      </c>
      <c r="V254" s="35" t="str">
        <f t="shared" si="28"/>
        <v>80F</v>
      </c>
      <c r="W254" s="36">
        <f t="shared" si="29"/>
        <v>0</v>
      </c>
      <c r="X254" s="35" t="str">
        <f t="shared" si="30"/>
        <v>80F</v>
      </c>
      <c r="Y254" s="36">
        <f t="shared" si="31"/>
        <v>0</v>
      </c>
      <c r="Z254" s="31" t="str">
        <f ca="1">LOOKUP(I254,[1]Paramètres!$A$1:$A$20,[1]Paramètres!$C$1:$C$21)</f>
        <v>-15</v>
      </c>
      <c r="AA254" s="14" t="s">
        <v>35</v>
      </c>
      <c r="AB254" s="37" t="s">
        <v>1042</v>
      </c>
      <c r="AC254" s="38"/>
      <c r="AD254" s="38" t="str">
        <f>IF(ISNA(VLOOKUP(D254,'[1]Liste en forme Garçons'!$C:$C,1,FALSE)),"","*")</f>
        <v>*</v>
      </c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</row>
    <row r="255" spans="1:46" s="39" customFormat="1" x14ac:dyDescent="0.35">
      <c r="A255" s="19"/>
      <c r="B255" s="25" t="s">
        <v>1070</v>
      </c>
      <c r="C255" s="25" t="s">
        <v>1071</v>
      </c>
      <c r="D255" s="26" t="s">
        <v>1072</v>
      </c>
      <c r="E255" s="44" t="s">
        <v>102</v>
      </c>
      <c r="F255" s="28">
        <v>732</v>
      </c>
      <c r="G255" s="29">
        <v>37845</v>
      </c>
      <c r="H255" s="30" t="str">
        <f>IF(E255="","",IF(COUNTIF([1]Paramètres!$H:$H,E255)=1,IF([1]Paramètres!$E$3=[1]Paramètres!$A$23,"Belfort/Montbéliard",IF([1]Paramètres!$E$3=[1]Paramètres!$A$24,"Doubs","Franche-Comté")),IF(COUNTIF([1]Paramètres!$I:$I,E255)=1,IF([1]Paramètres!$E$3=[1]Paramètres!$A$23,"Belfort/Montbéliard",IF([1]Paramètres!$E$3=[1]Paramètres!$A$24,"Belfort","Franche-Comté")),IF(COUNTIF([1]Paramètres!$J:$J,E255)=1,IF([1]Paramètres!$E$3=[1]Paramètres!$A$25,"Franche-Comté","Haute-Saône"),IF(COUNTIF([1]Paramètres!$K:$K,E255)=1,IF([1]Paramètres!$E$3=[1]Paramètres!$A$25,"Franche-Comté","Jura"),IF(COUNTIF([1]Paramètres!$G:$G,E255)=1,IF([1]Paramètres!$E$3=[1]Paramètres!$A$23,"Besançon",IF([1]Paramètres!$E$3=[1]Paramètres!$A$24,"Doubs","Franche-Comté")),"*** INCONNU ***"))))))</f>
        <v>Doubs</v>
      </c>
      <c r="I255" s="31">
        <f>LOOKUP(YEAR(G255)-[1]Paramètres!$E$1,[1]Paramètres!$A$1:$A$20)</f>
        <v>-14</v>
      </c>
      <c r="J255" s="31" t="str">
        <f>LOOKUP(I255,[1]Paramètres!$A$1:$B$20)</f>
        <v>C1</v>
      </c>
      <c r="K255" s="31">
        <f t="shared" si="32"/>
        <v>7</v>
      </c>
      <c r="L255" s="32" t="s">
        <v>393</v>
      </c>
      <c r="M255" s="32" t="s">
        <v>377</v>
      </c>
      <c r="N255" s="32" t="s">
        <v>368</v>
      </c>
      <c r="O255" s="32">
        <v>0</v>
      </c>
      <c r="P255" s="33" t="str">
        <f t="shared" si="26"/>
        <v>75F</v>
      </c>
      <c r="Q255" s="34">
        <f t="shared" si="34"/>
        <v>20000000</v>
      </c>
      <c r="R255" s="34">
        <f t="shared" si="34"/>
        <v>5000000</v>
      </c>
      <c r="S255" s="34">
        <f t="shared" si="34"/>
        <v>50000000</v>
      </c>
      <c r="T255" s="34">
        <f t="shared" si="33"/>
        <v>0</v>
      </c>
      <c r="U255" s="34">
        <f t="shared" si="27"/>
        <v>75000000</v>
      </c>
      <c r="V255" s="35" t="str">
        <f t="shared" si="28"/>
        <v>75F</v>
      </c>
      <c r="W255" s="36">
        <f t="shared" si="29"/>
        <v>0</v>
      </c>
      <c r="X255" s="35" t="str">
        <f t="shared" si="30"/>
        <v>75F</v>
      </c>
      <c r="Y255" s="36">
        <f t="shared" si="31"/>
        <v>0</v>
      </c>
      <c r="Z255" s="31" t="str">
        <f ca="1">LOOKUP(I255,[1]Paramètres!$A$1:$A$20,[1]Paramètres!$C$1:$C$21)</f>
        <v>-15</v>
      </c>
      <c r="AA255" s="14" t="s">
        <v>35</v>
      </c>
      <c r="AB255" s="37" t="s">
        <v>1042</v>
      </c>
      <c r="AC255" s="3"/>
      <c r="AD255" s="38" t="str">
        <f>IF(ISNA(VLOOKUP(D255,'[1]Liste en forme Garçons'!$C:$C,1,FALSE)),"","*")</f>
        <v>*</v>
      </c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 s="39" customFormat="1" x14ac:dyDescent="0.35">
      <c r="A256" s="19"/>
      <c r="B256" s="25" t="s">
        <v>569</v>
      </c>
      <c r="C256" s="25" t="s">
        <v>1073</v>
      </c>
      <c r="D256" s="26" t="s">
        <v>1074</v>
      </c>
      <c r="E256" s="27" t="s">
        <v>185</v>
      </c>
      <c r="F256" s="28">
        <v>623</v>
      </c>
      <c r="G256" s="29">
        <v>37894</v>
      </c>
      <c r="H256" s="30" t="str">
        <f>IF(E256="","",IF(COUNTIF([1]Paramètres!$H:$H,E256)=1,IF([1]Paramètres!$E$3=[1]Paramètres!$A$23,"Belfort/Montbéliard",IF([1]Paramètres!$E$3=[1]Paramètres!$A$24,"Doubs","Franche-Comté")),IF(COUNTIF([1]Paramètres!$I:$I,E256)=1,IF([1]Paramètres!$E$3=[1]Paramètres!$A$23,"Belfort/Montbéliard",IF([1]Paramètres!$E$3=[1]Paramètres!$A$24,"Belfort","Franche-Comté")),IF(COUNTIF([1]Paramètres!$J:$J,E256)=1,IF([1]Paramètres!$E$3=[1]Paramètres!$A$25,"Franche-Comté","Haute-Saône"),IF(COUNTIF([1]Paramètres!$K:$K,E256)=1,IF([1]Paramètres!$E$3=[1]Paramètres!$A$25,"Franche-Comté","Jura"),IF(COUNTIF([1]Paramètres!$G:$G,E256)=1,IF([1]Paramètres!$E$3=[1]Paramètres!$A$23,"Besançon",IF([1]Paramètres!$E$3=[1]Paramètres!$A$24,"Doubs","Franche-Comté")),"*** INCONNU ***"))))))</f>
        <v>Doubs</v>
      </c>
      <c r="I256" s="31">
        <f>LOOKUP(YEAR(G256)-[1]Paramètres!$E$1,[1]Paramètres!$A$1:$A$20)</f>
        <v>-14</v>
      </c>
      <c r="J256" s="31" t="str">
        <f>LOOKUP(I256,[1]Paramètres!$A$1:$B$20)</f>
        <v>C1</v>
      </c>
      <c r="K256" s="31">
        <f t="shared" si="32"/>
        <v>6</v>
      </c>
      <c r="L256" s="32" t="s">
        <v>411</v>
      </c>
      <c r="M256" s="32" t="s">
        <v>372</v>
      </c>
      <c r="N256" s="14" t="s">
        <v>411</v>
      </c>
      <c r="O256" s="14" t="s">
        <v>393</v>
      </c>
      <c r="P256" s="33" t="str">
        <f t="shared" si="26"/>
        <v>70F</v>
      </c>
      <c r="Q256" s="34">
        <f t="shared" si="34"/>
        <v>10000000</v>
      </c>
      <c r="R256" s="34">
        <f t="shared" si="34"/>
        <v>30000000</v>
      </c>
      <c r="S256" s="34">
        <f t="shared" si="34"/>
        <v>10000000</v>
      </c>
      <c r="T256" s="34">
        <f t="shared" si="33"/>
        <v>20000000</v>
      </c>
      <c r="U256" s="34">
        <f t="shared" si="27"/>
        <v>70000000</v>
      </c>
      <c r="V256" s="35" t="str">
        <f t="shared" si="28"/>
        <v>70F</v>
      </c>
      <c r="W256" s="36">
        <f t="shared" si="29"/>
        <v>0</v>
      </c>
      <c r="X256" s="35" t="str">
        <f t="shared" si="30"/>
        <v>70F</v>
      </c>
      <c r="Y256" s="36">
        <f t="shared" si="31"/>
        <v>0</v>
      </c>
      <c r="Z256" s="31" t="str">
        <f ca="1">LOOKUP(I256,[1]Paramètres!$A$1:$A$20,[1]Paramètres!$C$1:$C$21)</f>
        <v>-15</v>
      </c>
      <c r="AA256" s="14" t="s">
        <v>35</v>
      </c>
      <c r="AB256" s="37"/>
      <c r="AC256" s="3"/>
      <c r="AD256" s="38" t="str">
        <f>IF(ISNA(VLOOKUP(D256,'[1]Liste en forme Garçons'!$C:$C,1,FALSE)),"","*")</f>
        <v>*</v>
      </c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 s="39" customFormat="1" x14ac:dyDescent="0.35">
      <c r="A257" s="19"/>
      <c r="B257" s="25" t="s">
        <v>1075</v>
      </c>
      <c r="C257" s="25" t="s">
        <v>1076</v>
      </c>
      <c r="D257" s="26" t="s">
        <v>1077</v>
      </c>
      <c r="E257" s="27" t="s">
        <v>417</v>
      </c>
      <c r="F257" s="28">
        <v>657</v>
      </c>
      <c r="G257" s="29">
        <v>37471</v>
      </c>
      <c r="H257" s="30" t="str">
        <f>IF(E257="","",IF(COUNTIF([1]Paramètres!$H:$H,E257)=1,IF([1]Paramètres!$E$3=[1]Paramètres!$A$23,"Belfort/Montbéliard",IF([1]Paramètres!$E$3=[1]Paramètres!$A$24,"Doubs","Franche-Comté")),IF(COUNTIF([1]Paramètres!$I:$I,E257)=1,IF([1]Paramètres!$E$3=[1]Paramètres!$A$23,"Belfort/Montbéliard",IF([1]Paramètres!$E$3=[1]Paramètres!$A$24,"Belfort","Franche-Comté")),IF(COUNTIF([1]Paramètres!$J:$J,E257)=1,IF([1]Paramètres!$E$3=[1]Paramètres!$A$25,"Franche-Comté","Haute-Saône"),IF(COUNTIF([1]Paramètres!$K:$K,E257)=1,IF([1]Paramètres!$E$3=[1]Paramètres!$A$25,"Franche-Comté","Jura"),IF(COUNTIF([1]Paramètres!$G:$G,E257)=1,IF([1]Paramètres!$E$3=[1]Paramètres!$A$23,"Besançon",IF([1]Paramètres!$E$3=[1]Paramètres!$A$24,"Doubs","Franche-Comté")),"*** INCONNU ***"))))))</f>
        <v>Doubs</v>
      </c>
      <c r="I257" s="31">
        <f>LOOKUP(YEAR(G257)-[1]Paramètres!$E$1,[1]Paramètres!$A$1:$A$20)</f>
        <v>-15</v>
      </c>
      <c r="J257" s="31" t="str">
        <f>LOOKUP(I257,[1]Paramètres!$A$1:$B$20)</f>
        <v>C2</v>
      </c>
      <c r="K257" s="31">
        <f t="shared" si="32"/>
        <v>6</v>
      </c>
      <c r="L257" s="32" t="s">
        <v>46</v>
      </c>
      <c r="M257" s="32" t="s">
        <v>46</v>
      </c>
      <c r="N257" s="32" t="s">
        <v>418</v>
      </c>
      <c r="O257" s="32" t="s">
        <v>346</v>
      </c>
      <c r="P257" s="33" t="str">
        <f t="shared" si="26"/>
        <v>66F</v>
      </c>
      <c r="Q257" s="34">
        <f t="shared" si="34"/>
        <v>0</v>
      </c>
      <c r="R257" s="34">
        <f t="shared" si="34"/>
        <v>0</v>
      </c>
      <c r="S257" s="34">
        <f t="shared" si="34"/>
        <v>1000000</v>
      </c>
      <c r="T257" s="34">
        <f t="shared" si="33"/>
        <v>65000000</v>
      </c>
      <c r="U257" s="34">
        <f t="shared" si="27"/>
        <v>66000000</v>
      </c>
      <c r="V257" s="35" t="str">
        <f t="shared" si="28"/>
        <v>66F</v>
      </c>
      <c r="W257" s="36">
        <f t="shared" si="29"/>
        <v>0</v>
      </c>
      <c r="X257" s="35" t="str">
        <f t="shared" si="30"/>
        <v>66F</v>
      </c>
      <c r="Y257" s="36">
        <f t="shared" si="31"/>
        <v>0</v>
      </c>
      <c r="Z257" s="31" t="str">
        <f ca="1">LOOKUP(I257,[1]Paramètres!$A$1:$A$20,[1]Paramètres!$C$1:$C$21)</f>
        <v>-15</v>
      </c>
      <c r="AA257" s="14" t="s">
        <v>35</v>
      </c>
      <c r="AB257" s="37"/>
      <c r="AC257" s="3"/>
      <c r="AD257" s="38" t="str">
        <f>IF(ISNA(VLOOKUP(D257,'[1]Liste en forme Garçons'!$C:$C,1,FALSE)),"","*")</f>
        <v>*</v>
      </c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 s="39" customFormat="1" x14ac:dyDescent="0.35">
      <c r="A258" s="19"/>
      <c r="B258" s="25" t="s">
        <v>1078</v>
      </c>
      <c r="C258" s="25" t="s">
        <v>1079</v>
      </c>
      <c r="D258" s="26" t="s">
        <v>1080</v>
      </c>
      <c r="E258" s="27" t="s">
        <v>406</v>
      </c>
      <c r="F258" s="28">
        <v>770</v>
      </c>
      <c r="G258" s="29">
        <v>37299</v>
      </c>
      <c r="H258" s="30" t="str">
        <f>IF(E258="","",IF(COUNTIF([1]Paramètres!$H:$H,E258)=1,IF([1]Paramètres!$E$3=[1]Paramètres!$A$23,"Belfort/Montbéliard",IF([1]Paramètres!$E$3=[1]Paramètres!$A$24,"Doubs","Franche-Comté")),IF(COUNTIF([1]Paramètres!$I:$I,E258)=1,IF([1]Paramètres!$E$3=[1]Paramètres!$A$23,"Belfort/Montbéliard",IF([1]Paramètres!$E$3=[1]Paramètres!$A$24,"Belfort","Franche-Comté")),IF(COUNTIF([1]Paramètres!$J:$J,E258)=1,IF([1]Paramètres!$E$3=[1]Paramètres!$A$25,"Franche-Comté","Haute-Saône"),IF(COUNTIF([1]Paramètres!$K:$K,E258)=1,IF([1]Paramètres!$E$3=[1]Paramètres!$A$25,"Franche-Comté","Jura"),IF(COUNTIF([1]Paramètres!$G:$G,E258)=1,IF([1]Paramètres!$E$3=[1]Paramètres!$A$23,"Besançon",IF([1]Paramètres!$E$3=[1]Paramètres!$A$24,"Doubs","Franche-Comté")),"*** INCONNU ***"))))))</f>
        <v>Doubs</v>
      </c>
      <c r="I258" s="31">
        <f>LOOKUP(YEAR(G258)-[1]Paramètres!$E$1,[1]Paramètres!$A$1:$A$20)</f>
        <v>-15</v>
      </c>
      <c r="J258" s="31" t="str">
        <f>LOOKUP(I258,[1]Paramètres!$A$1:$B$20)</f>
        <v>C2</v>
      </c>
      <c r="K258" s="31">
        <f t="shared" si="32"/>
        <v>7</v>
      </c>
      <c r="L258" s="32" t="s">
        <v>379</v>
      </c>
      <c r="M258" s="32" t="s">
        <v>383</v>
      </c>
      <c r="N258" s="14">
        <v>0</v>
      </c>
      <c r="O258" s="14">
        <v>0</v>
      </c>
      <c r="P258" s="33" t="str">
        <f t="shared" ref="P258:P321" si="35">IF(Y258&gt;0,CONCATENATE(X258,INT(Y258/POWER(10,INT(LOG10(Y258)/2)*2)),CHAR(73-INT(LOG10(Y258)/2))),X258)</f>
        <v>65F</v>
      </c>
      <c r="Q258" s="34">
        <f t="shared" si="34"/>
        <v>25000000</v>
      </c>
      <c r="R258" s="34">
        <f t="shared" si="34"/>
        <v>40000000</v>
      </c>
      <c r="S258" s="34">
        <f t="shared" si="34"/>
        <v>0</v>
      </c>
      <c r="T258" s="34">
        <f t="shared" si="33"/>
        <v>0</v>
      </c>
      <c r="U258" s="34">
        <f t="shared" ref="U258:U321" si="36">Q258+R258+S258+T258</f>
        <v>65000000</v>
      </c>
      <c r="V258" s="35" t="str">
        <f t="shared" ref="V258:V321" si="37">IF(U258&gt;0,CONCATENATE(INT(U258/POWER(10,INT(MIN(LOG10(U258),16)/2)*2)),CHAR(73-INT(MIN(LOG10(U258),16)/2))),"0")</f>
        <v>65F</v>
      </c>
      <c r="W258" s="36">
        <f t="shared" ref="W258:W321" si="38">IF(U258&gt;0,U258-INT(U258/POWER(10,INT(MIN(LOG10(U258),16)/2)*2))*POWER(10,INT(MIN(LOG10(U258),16)/2)*2),0)</f>
        <v>0</v>
      </c>
      <c r="X258" s="35" t="str">
        <f t="shared" ref="X258:X321" si="39">IF(W258&gt;0,CONCATENATE(V258,INT(W258/POWER(10,INT(LOG10(W258)/2)*2)),CHAR(73-INT(LOG10(W258)/2))),V258)</f>
        <v>65F</v>
      </c>
      <c r="Y258" s="36">
        <f t="shared" ref="Y258:Y321" si="40">IF(W258&gt;0,W258-INT(W258/POWER(10,INT(LOG10(W258)/2)*2))*POWER(10,INT(LOG10(W258)/2)*2),0)</f>
        <v>0</v>
      </c>
      <c r="Z258" s="31" t="str">
        <f ca="1">LOOKUP(I258,[1]Paramètres!$A$1:$A$20,[1]Paramètres!$C$1:$C$21)</f>
        <v>-15</v>
      </c>
      <c r="AA258" s="14" t="s">
        <v>35</v>
      </c>
      <c r="AB258" s="37" t="s">
        <v>1042</v>
      </c>
      <c r="AC258" s="3"/>
      <c r="AD258" s="38" t="str">
        <f>IF(ISNA(VLOOKUP(D258,'[1]Liste en forme Garçons'!$C:$C,1,FALSE)),"","*")</f>
        <v>*</v>
      </c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 s="39" customFormat="1" x14ac:dyDescent="0.35">
      <c r="A259" s="19"/>
      <c r="B259" s="25" t="s">
        <v>1081</v>
      </c>
      <c r="C259" s="25" t="s">
        <v>1082</v>
      </c>
      <c r="D259" s="26" t="s">
        <v>1083</v>
      </c>
      <c r="E259" s="27" t="s">
        <v>195</v>
      </c>
      <c r="F259" s="28">
        <v>500</v>
      </c>
      <c r="G259" s="29">
        <v>37642</v>
      </c>
      <c r="H259" s="30" t="str">
        <f>IF(E259="","",IF(COUNTIF([1]Paramètres!$H:$H,E259)=1,IF([1]Paramètres!$E$3=[1]Paramètres!$A$23,"Belfort/Montbéliard",IF([1]Paramètres!$E$3=[1]Paramètres!$A$24,"Doubs","Franche-Comté")),IF(COUNTIF([1]Paramètres!$I:$I,E259)=1,IF([1]Paramètres!$E$3=[1]Paramètres!$A$23,"Belfort/Montbéliard",IF([1]Paramètres!$E$3=[1]Paramètres!$A$24,"Belfort","Franche-Comté")),IF(COUNTIF([1]Paramètres!$J:$J,E259)=1,IF([1]Paramètres!$E$3=[1]Paramètres!$A$25,"Franche-Comté","Haute-Saône"),IF(COUNTIF([1]Paramètres!$K:$K,E259)=1,IF([1]Paramètres!$E$3=[1]Paramètres!$A$25,"Franche-Comté","Jura"),IF(COUNTIF([1]Paramètres!$G:$G,E259)=1,IF([1]Paramètres!$E$3=[1]Paramètres!$A$23,"Besançon",IF([1]Paramètres!$E$3=[1]Paramètres!$A$24,"Doubs","Franche-Comté")),"*** INCONNU ***"))))))</f>
        <v>Doubs</v>
      </c>
      <c r="I259" s="31">
        <f>LOOKUP(YEAR(G259)-[1]Paramètres!$E$1,[1]Paramètres!$A$1:$A$20)</f>
        <v>-14</v>
      </c>
      <c r="J259" s="31" t="str">
        <f>LOOKUP(I259,[1]Paramètres!$A$1:$B$20)</f>
        <v>C1</v>
      </c>
      <c r="K259" s="31">
        <f t="shared" si="32"/>
        <v>5</v>
      </c>
      <c r="L259" s="32" t="s">
        <v>411</v>
      </c>
      <c r="M259" s="32" t="s">
        <v>377</v>
      </c>
      <c r="N259" s="32" t="s">
        <v>379</v>
      </c>
      <c r="O259" s="32" t="s">
        <v>393</v>
      </c>
      <c r="P259" s="33" t="str">
        <f t="shared" si="35"/>
        <v>60F</v>
      </c>
      <c r="Q259" s="34">
        <f t="shared" si="34"/>
        <v>10000000</v>
      </c>
      <c r="R259" s="34">
        <f t="shared" si="34"/>
        <v>5000000</v>
      </c>
      <c r="S259" s="34">
        <f t="shared" si="34"/>
        <v>25000000</v>
      </c>
      <c r="T259" s="34">
        <f t="shared" si="33"/>
        <v>20000000</v>
      </c>
      <c r="U259" s="34">
        <f t="shared" si="36"/>
        <v>60000000</v>
      </c>
      <c r="V259" s="35" t="str">
        <f t="shared" si="37"/>
        <v>60F</v>
      </c>
      <c r="W259" s="36">
        <f t="shared" si="38"/>
        <v>0</v>
      </c>
      <c r="X259" s="35" t="str">
        <f t="shared" si="39"/>
        <v>60F</v>
      </c>
      <c r="Y259" s="36">
        <f t="shared" si="40"/>
        <v>0</v>
      </c>
      <c r="Z259" s="31" t="str">
        <f ca="1">LOOKUP(I259,[1]Paramètres!$A$1:$A$20,[1]Paramètres!$C$1:$C$21)</f>
        <v>-15</v>
      </c>
      <c r="AA259" s="14" t="s">
        <v>35</v>
      </c>
      <c r="AB259" s="37"/>
      <c r="AC259" s="3"/>
      <c r="AD259" s="38" t="str">
        <f>IF(ISNA(VLOOKUP(D259,'[1]Liste en forme Garçons'!$C:$C,1,FALSE)),"","*")</f>
        <v>*</v>
      </c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 s="39" customFormat="1" x14ac:dyDescent="0.35">
      <c r="A260" s="19"/>
      <c r="B260" s="25" t="s">
        <v>1084</v>
      </c>
      <c r="C260" s="25" t="s">
        <v>1085</v>
      </c>
      <c r="D260" s="26" t="s">
        <v>1086</v>
      </c>
      <c r="E260" s="27" t="s">
        <v>185</v>
      </c>
      <c r="F260" s="28">
        <v>613</v>
      </c>
      <c r="G260" s="29">
        <v>37741</v>
      </c>
      <c r="H260" s="30" t="str">
        <f>IF(E260="","",IF(COUNTIF([1]Paramètres!$H:$H,E260)=1,IF([1]Paramètres!$E$3=[1]Paramètres!$A$23,"Belfort/Montbéliard",IF([1]Paramètres!$E$3=[1]Paramètres!$A$24,"Doubs","Franche-Comté")),IF(COUNTIF([1]Paramètres!$I:$I,E260)=1,IF([1]Paramètres!$E$3=[1]Paramètres!$A$23,"Belfort/Montbéliard",IF([1]Paramètres!$E$3=[1]Paramètres!$A$24,"Belfort","Franche-Comté")),IF(COUNTIF([1]Paramètres!$J:$J,E260)=1,IF([1]Paramètres!$E$3=[1]Paramètres!$A$25,"Franche-Comté","Haute-Saône"),IF(COUNTIF([1]Paramètres!$K:$K,E260)=1,IF([1]Paramètres!$E$3=[1]Paramètres!$A$25,"Franche-Comté","Jura"),IF(COUNTIF([1]Paramètres!$G:$G,E260)=1,IF([1]Paramètres!$E$3=[1]Paramètres!$A$23,"Besançon",IF([1]Paramètres!$E$3=[1]Paramètres!$A$24,"Doubs","Franche-Comté")),"*** INCONNU ***"))))))</f>
        <v>Doubs</v>
      </c>
      <c r="I260" s="31">
        <f>LOOKUP(YEAR(G260)-[1]Paramètres!$E$1,[1]Paramètres!$A$1:$A$20)</f>
        <v>-14</v>
      </c>
      <c r="J260" s="31" t="str">
        <f>LOOKUP(I260,[1]Paramètres!$A$1:$B$20)</f>
        <v>C1</v>
      </c>
      <c r="K260" s="31">
        <f t="shared" si="32"/>
        <v>6</v>
      </c>
      <c r="L260" s="32" t="s">
        <v>383</v>
      </c>
      <c r="M260" s="32" t="s">
        <v>411</v>
      </c>
      <c r="N260" s="14">
        <v>0</v>
      </c>
      <c r="O260" s="14" t="s">
        <v>418</v>
      </c>
      <c r="P260" s="33" t="str">
        <f t="shared" si="35"/>
        <v>51F</v>
      </c>
      <c r="Q260" s="34">
        <f t="shared" si="34"/>
        <v>40000000</v>
      </c>
      <c r="R260" s="34">
        <f t="shared" si="34"/>
        <v>10000000</v>
      </c>
      <c r="S260" s="34">
        <f t="shared" si="34"/>
        <v>0</v>
      </c>
      <c r="T260" s="34">
        <f t="shared" si="33"/>
        <v>1000000</v>
      </c>
      <c r="U260" s="34">
        <f t="shared" si="36"/>
        <v>51000000</v>
      </c>
      <c r="V260" s="35" t="str">
        <f t="shared" si="37"/>
        <v>51F</v>
      </c>
      <c r="W260" s="36">
        <f t="shared" si="38"/>
        <v>0</v>
      </c>
      <c r="X260" s="35" t="str">
        <f t="shared" si="39"/>
        <v>51F</v>
      </c>
      <c r="Y260" s="36">
        <f t="shared" si="40"/>
        <v>0</v>
      </c>
      <c r="Z260" s="31" t="str">
        <f ca="1">LOOKUP(I260,[1]Paramètres!$A$1:$A$20,[1]Paramètres!$C$1:$C$21)</f>
        <v>-15</v>
      </c>
      <c r="AA260" s="14" t="s">
        <v>35</v>
      </c>
      <c r="AB260" s="37" t="s">
        <v>1087</v>
      </c>
      <c r="AC260" s="3"/>
      <c r="AD260" s="38" t="str">
        <f>IF(ISNA(VLOOKUP(D260,'[1]Liste en forme Garçons'!$C:$C,1,FALSE)),"","*")</f>
        <v>*</v>
      </c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 s="39" customFormat="1" x14ac:dyDescent="0.35">
      <c r="A261" s="19"/>
      <c r="B261" s="25" t="s">
        <v>849</v>
      </c>
      <c r="C261" s="25" t="s">
        <v>233</v>
      </c>
      <c r="D261" s="26" t="s">
        <v>1088</v>
      </c>
      <c r="E261" s="27" t="s">
        <v>185</v>
      </c>
      <c r="F261" s="28">
        <v>604</v>
      </c>
      <c r="G261" s="29">
        <v>37870</v>
      </c>
      <c r="H261" s="30" t="str">
        <f>IF(E261="","",IF(COUNTIF([1]Paramètres!$H:$H,E261)=1,IF([1]Paramètres!$E$3=[1]Paramètres!$A$23,"Belfort/Montbéliard",IF([1]Paramètres!$E$3=[1]Paramètres!$A$24,"Doubs","Franche-Comté")),IF(COUNTIF([1]Paramètres!$I:$I,E261)=1,IF([1]Paramètres!$E$3=[1]Paramètres!$A$23,"Belfort/Montbéliard",IF([1]Paramètres!$E$3=[1]Paramètres!$A$24,"Belfort","Franche-Comté")),IF(COUNTIF([1]Paramètres!$J:$J,E261)=1,IF([1]Paramètres!$E$3=[1]Paramètres!$A$25,"Franche-Comté","Haute-Saône"),IF(COUNTIF([1]Paramètres!$K:$K,E261)=1,IF([1]Paramètres!$E$3=[1]Paramètres!$A$25,"Franche-Comté","Jura"),IF(COUNTIF([1]Paramètres!$G:$G,E261)=1,IF([1]Paramètres!$E$3=[1]Paramètres!$A$23,"Besançon",IF([1]Paramètres!$E$3=[1]Paramètres!$A$24,"Doubs","Franche-Comté")),"*** INCONNU ***"))))))</f>
        <v>Doubs</v>
      </c>
      <c r="I261" s="31">
        <f>LOOKUP(YEAR(G261)-[1]Paramètres!$E$1,[1]Paramètres!$A$1:$A$20)</f>
        <v>-14</v>
      </c>
      <c r="J261" s="31" t="str">
        <f>LOOKUP(I261,[1]Paramètres!$A$1:$B$20)</f>
        <v>C1</v>
      </c>
      <c r="K261" s="31">
        <f t="shared" si="32"/>
        <v>6</v>
      </c>
      <c r="L261" s="32" t="s">
        <v>414</v>
      </c>
      <c r="M261" s="32" t="s">
        <v>393</v>
      </c>
      <c r="N261" s="14" t="s">
        <v>399</v>
      </c>
      <c r="O261" s="14" t="s">
        <v>411</v>
      </c>
      <c r="P261" s="33" t="str">
        <f t="shared" si="35"/>
        <v>45F80G</v>
      </c>
      <c r="Q261" s="34">
        <f t="shared" si="34"/>
        <v>800000</v>
      </c>
      <c r="R261" s="34">
        <f t="shared" si="34"/>
        <v>20000000</v>
      </c>
      <c r="S261" s="34">
        <f t="shared" si="34"/>
        <v>15000000</v>
      </c>
      <c r="T261" s="34">
        <f t="shared" si="33"/>
        <v>10000000</v>
      </c>
      <c r="U261" s="34">
        <f t="shared" si="36"/>
        <v>45800000</v>
      </c>
      <c r="V261" s="35" t="str">
        <f t="shared" si="37"/>
        <v>45F</v>
      </c>
      <c r="W261" s="36">
        <f t="shared" si="38"/>
        <v>800000</v>
      </c>
      <c r="X261" s="35" t="str">
        <f t="shared" si="39"/>
        <v>45F80G</v>
      </c>
      <c r="Y261" s="36">
        <f t="shared" si="40"/>
        <v>0</v>
      </c>
      <c r="Z261" s="31" t="str">
        <f ca="1">LOOKUP(I261,[1]Paramètres!$A$1:$A$20,[1]Paramètres!$C$1:$C$21)</f>
        <v>-15</v>
      </c>
      <c r="AA261" s="14" t="s">
        <v>35</v>
      </c>
      <c r="AB261" s="37"/>
      <c r="AC261" s="3"/>
      <c r="AD261" s="38" t="str">
        <f>IF(ISNA(VLOOKUP(D261,'[1]Liste en forme Garçons'!$C:$C,1,FALSE)),"","*")</f>
        <v>*</v>
      </c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 s="39" customFormat="1" x14ac:dyDescent="0.35">
      <c r="A262" s="19"/>
      <c r="B262" s="25" t="s">
        <v>1089</v>
      </c>
      <c r="C262" s="25" t="s">
        <v>1090</v>
      </c>
      <c r="D262" s="26" t="s">
        <v>1091</v>
      </c>
      <c r="E262" s="27" t="s">
        <v>274</v>
      </c>
      <c r="F262" s="28">
        <v>500</v>
      </c>
      <c r="G262" s="29">
        <v>37463</v>
      </c>
      <c r="H262" s="30" t="str">
        <f>IF(E262="","",IF(COUNTIF([1]Paramètres!$H:$H,E262)=1,IF([1]Paramètres!$E$3=[1]Paramètres!$A$23,"Belfort/Montbéliard",IF([1]Paramètres!$E$3=[1]Paramètres!$A$24,"Doubs","Franche-Comté")),IF(COUNTIF([1]Paramètres!$I:$I,E262)=1,IF([1]Paramètres!$E$3=[1]Paramètres!$A$23,"Belfort/Montbéliard",IF([1]Paramètres!$E$3=[1]Paramètres!$A$24,"Belfort","Franche-Comté")),IF(COUNTIF([1]Paramètres!$J:$J,E262)=1,IF([1]Paramètres!$E$3=[1]Paramètres!$A$25,"Franche-Comté","Haute-Saône"),IF(COUNTIF([1]Paramètres!$K:$K,E262)=1,IF([1]Paramètres!$E$3=[1]Paramètres!$A$25,"Franche-Comté","Jura"),IF(COUNTIF([1]Paramètres!$G:$G,E262)=1,IF([1]Paramètres!$E$3=[1]Paramètres!$A$23,"Besançon",IF([1]Paramètres!$E$3=[1]Paramètres!$A$24,"Doubs","Franche-Comté")),"*** INCONNU ***"))))))</f>
        <v>Doubs</v>
      </c>
      <c r="I262" s="31">
        <f>LOOKUP(YEAR(G262)-[1]Paramètres!$E$1,[1]Paramètres!$A$1:$A$20)</f>
        <v>-15</v>
      </c>
      <c r="J262" s="31" t="str">
        <f>LOOKUP(I262,[1]Paramètres!$A$1:$B$20)</f>
        <v>C2</v>
      </c>
      <c r="K262" s="31">
        <f t="shared" si="32"/>
        <v>5</v>
      </c>
      <c r="L262" s="32" t="s">
        <v>393</v>
      </c>
      <c r="M262" s="32">
        <v>0</v>
      </c>
      <c r="N262" s="14" t="s">
        <v>399</v>
      </c>
      <c r="O262" s="14">
        <v>0</v>
      </c>
      <c r="P262" s="33" t="str">
        <f t="shared" si="35"/>
        <v>35F</v>
      </c>
      <c r="Q262" s="34">
        <f t="shared" si="34"/>
        <v>20000000</v>
      </c>
      <c r="R262" s="34">
        <f t="shared" si="34"/>
        <v>0</v>
      </c>
      <c r="S262" s="34">
        <f t="shared" si="34"/>
        <v>15000000</v>
      </c>
      <c r="T262" s="34">
        <f t="shared" si="33"/>
        <v>0</v>
      </c>
      <c r="U262" s="34">
        <f t="shared" si="36"/>
        <v>35000000</v>
      </c>
      <c r="V262" s="35" t="str">
        <f t="shared" si="37"/>
        <v>35F</v>
      </c>
      <c r="W262" s="36">
        <f t="shared" si="38"/>
        <v>0</v>
      </c>
      <c r="X262" s="35" t="str">
        <f t="shared" si="39"/>
        <v>35F</v>
      </c>
      <c r="Y262" s="36">
        <f t="shared" si="40"/>
        <v>0</v>
      </c>
      <c r="Z262" s="31" t="str">
        <f ca="1">LOOKUP(I262,[1]Paramètres!$A$1:$A$20,[1]Paramètres!$C$1:$C$21)</f>
        <v>-15</v>
      </c>
      <c r="AA262" s="14" t="s">
        <v>35</v>
      </c>
      <c r="AB262" s="37" t="s">
        <v>1042</v>
      </c>
      <c r="AC262" s="3"/>
      <c r="AD262" s="38" t="str">
        <f>IF(ISNA(VLOOKUP(D262,'[1]Liste en forme Garçons'!$C:$C,1,FALSE)),"","*")</f>
        <v>*</v>
      </c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 s="39" customFormat="1" x14ac:dyDescent="0.35">
      <c r="A263" s="19"/>
      <c r="B263" s="25" t="s">
        <v>824</v>
      </c>
      <c r="C263" s="25" t="s">
        <v>1092</v>
      </c>
      <c r="D263" s="26" t="s">
        <v>1093</v>
      </c>
      <c r="E263" s="27" t="s">
        <v>93</v>
      </c>
      <c r="F263" s="28">
        <v>500</v>
      </c>
      <c r="G263" s="29">
        <v>37417</v>
      </c>
      <c r="H263" s="30" t="str">
        <f>IF(E263="","",IF(COUNTIF([1]Paramètres!$H:$H,E263)=1,IF([1]Paramètres!$E$3=[1]Paramètres!$A$23,"Belfort/Montbéliard",IF([1]Paramètres!$E$3=[1]Paramètres!$A$24,"Doubs","Franche-Comté")),IF(COUNTIF([1]Paramètres!$I:$I,E263)=1,IF([1]Paramètres!$E$3=[1]Paramètres!$A$23,"Belfort/Montbéliard",IF([1]Paramètres!$E$3=[1]Paramètres!$A$24,"Belfort","Franche-Comté")),IF(COUNTIF([1]Paramètres!$J:$J,E263)=1,IF([1]Paramètres!$E$3=[1]Paramètres!$A$25,"Franche-Comté","Haute-Saône"),IF(COUNTIF([1]Paramètres!$K:$K,E263)=1,IF([1]Paramètres!$E$3=[1]Paramètres!$A$25,"Franche-Comté","Jura"),IF(COUNTIF([1]Paramètres!$G:$G,E263)=1,IF([1]Paramètres!$E$3=[1]Paramètres!$A$23,"Besançon",IF([1]Paramètres!$E$3=[1]Paramètres!$A$24,"Doubs","Franche-Comté")),"*** INCONNU ***"))))))</f>
        <v>Doubs</v>
      </c>
      <c r="I263" s="31">
        <f>LOOKUP(YEAR(G263)-[1]Paramètres!$E$1,[1]Paramètres!$A$1:$A$20)</f>
        <v>-15</v>
      </c>
      <c r="J263" s="31" t="str">
        <f>LOOKUP(I263,[1]Paramètres!$A$1:$B$20)</f>
        <v>C2</v>
      </c>
      <c r="K263" s="31">
        <f t="shared" si="32"/>
        <v>5</v>
      </c>
      <c r="L263" s="32" t="s">
        <v>342</v>
      </c>
      <c r="M263" s="32">
        <v>0</v>
      </c>
      <c r="N263" s="32" t="s">
        <v>411</v>
      </c>
      <c r="O263" s="32" t="s">
        <v>399</v>
      </c>
      <c r="P263" s="33" t="str">
        <f t="shared" si="35"/>
        <v>32F</v>
      </c>
      <c r="Q263" s="34">
        <f t="shared" si="34"/>
        <v>7000000</v>
      </c>
      <c r="R263" s="34">
        <f t="shared" si="34"/>
        <v>0</v>
      </c>
      <c r="S263" s="34">
        <f t="shared" si="34"/>
        <v>10000000</v>
      </c>
      <c r="T263" s="34">
        <f t="shared" si="33"/>
        <v>15000000</v>
      </c>
      <c r="U263" s="34">
        <f t="shared" si="36"/>
        <v>32000000</v>
      </c>
      <c r="V263" s="35" t="str">
        <f t="shared" si="37"/>
        <v>32F</v>
      </c>
      <c r="W263" s="36">
        <f t="shared" si="38"/>
        <v>0</v>
      </c>
      <c r="X263" s="35" t="str">
        <f t="shared" si="39"/>
        <v>32F</v>
      </c>
      <c r="Y263" s="36">
        <f t="shared" si="40"/>
        <v>0</v>
      </c>
      <c r="Z263" s="31" t="str">
        <f ca="1">LOOKUP(I263,[1]Paramètres!$A$1:$A$20,[1]Paramètres!$C$1:$C$21)</f>
        <v>-15</v>
      </c>
      <c r="AA263" s="14" t="s">
        <v>35</v>
      </c>
      <c r="AB263" s="37"/>
      <c r="AC263" s="3"/>
      <c r="AD263" s="38" t="str">
        <f>IF(ISNA(VLOOKUP(D263,'[1]Liste en forme Garçons'!$C:$C,1,FALSE)),"","*")</f>
        <v>*</v>
      </c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 s="39" customFormat="1" x14ac:dyDescent="0.35">
      <c r="A264" s="19"/>
      <c r="B264" s="25" t="s">
        <v>563</v>
      </c>
      <c r="C264" s="25" t="s">
        <v>645</v>
      </c>
      <c r="D264" s="40" t="s">
        <v>1094</v>
      </c>
      <c r="E264" s="27" t="s">
        <v>185</v>
      </c>
      <c r="F264" s="28">
        <v>507</v>
      </c>
      <c r="G264" s="29">
        <v>37613</v>
      </c>
      <c r="H264" s="30" t="str">
        <f>IF(E264="","",IF(COUNTIF([1]Paramètres!$H:$H,E264)=1,IF([1]Paramètres!$E$3=[1]Paramètres!$A$23,"Belfort/Montbéliard",IF([1]Paramètres!$E$3=[1]Paramètres!$A$24,"Doubs","Franche-Comté")),IF(COUNTIF([1]Paramètres!$I:$I,E264)=1,IF([1]Paramètres!$E$3=[1]Paramètres!$A$23,"Belfort/Montbéliard",IF([1]Paramètres!$E$3=[1]Paramètres!$A$24,"Belfort","Franche-Comté")),IF(COUNTIF([1]Paramètres!$J:$J,E264)=1,IF([1]Paramètres!$E$3=[1]Paramètres!$A$25,"Franche-Comté","Haute-Saône"),IF(COUNTIF([1]Paramètres!$K:$K,E264)=1,IF([1]Paramètres!$E$3=[1]Paramètres!$A$25,"Franche-Comté","Jura"),IF(COUNTIF([1]Paramètres!$G:$G,E264)=1,IF([1]Paramètres!$E$3=[1]Paramètres!$A$23,"Besançon",IF([1]Paramètres!$E$3=[1]Paramètres!$A$24,"Doubs","Franche-Comté")),"*** INCONNU ***"))))))</f>
        <v>Doubs</v>
      </c>
      <c r="I264" s="31">
        <f>LOOKUP(YEAR(G264)-[1]Paramètres!$E$1,[1]Paramètres!$A$1:$A$20)</f>
        <v>-15</v>
      </c>
      <c r="J264" s="31" t="str">
        <f>LOOKUP(I264,[1]Paramètres!$A$1:$B$20)</f>
        <v>C2</v>
      </c>
      <c r="K264" s="31">
        <f t="shared" si="32"/>
        <v>5</v>
      </c>
      <c r="L264" s="14" t="s">
        <v>342</v>
      </c>
      <c r="M264" s="32" t="s">
        <v>378</v>
      </c>
      <c r="N264" s="32" t="s">
        <v>414</v>
      </c>
      <c r="O264" s="32" t="s">
        <v>399</v>
      </c>
      <c r="P264" s="33" t="str">
        <f t="shared" si="35"/>
        <v>26F80G</v>
      </c>
      <c r="Q264" s="34">
        <f t="shared" si="34"/>
        <v>7000000</v>
      </c>
      <c r="R264" s="34">
        <f t="shared" si="34"/>
        <v>4000000</v>
      </c>
      <c r="S264" s="34">
        <f t="shared" si="34"/>
        <v>800000</v>
      </c>
      <c r="T264" s="34">
        <f t="shared" si="33"/>
        <v>15000000</v>
      </c>
      <c r="U264" s="34">
        <f t="shared" si="36"/>
        <v>26800000</v>
      </c>
      <c r="V264" s="35" t="str">
        <f t="shared" si="37"/>
        <v>26F</v>
      </c>
      <c r="W264" s="36">
        <f t="shared" si="38"/>
        <v>800000</v>
      </c>
      <c r="X264" s="35" t="str">
        <f t="shared" si="39"/>
        <v>26F80G</v>
      </c>
      <c r="Y264" s="36">
        <f t="shared" si="40"/>
        <v>0</v>
      </c>
      <c r="Z264" s="31" t="str">
        <f ca="1">LOOKUP(I264,[1]Paramètres!$A$1:$A$20,[1]Paramètres!$C$1:$C$21)</f>
        <v>-15</v>
      </c>
      <c r="AA264" s="14" t="s">
        <v>35</v>
      </c>
      <c r="AB264" s="37"/>
      <c r="AC264" s="3"/>
      <c r="AD264" s="38" t="str">
        <f>IF(ISNA(VLOOKUP(D264,'[1]Liste en forme Garçons'!$C:$C,1,FALSE)),"","*")</f>
        <v>*</v>
      </c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 s="39" customFormat="1" x14ac:dyDescent="0.35">
      <c r="A265" s="19"/>
      <c r="B265" s="25" t="s">
        <v>58</v>
      </c>
      <c r="C265" s="25" t="s">
        <v>1095</v>
      </c>
      <c r="D265" s="26" t="s">
        <v>1096</v>
      </c>
      <c r="E265" s="27" t="s">
        <v>128</v>
      </c>
      <c r="F265" s="28">
        <v>535</v>
      </c>
      <c r="G265" s="29">
        <v>37425</v>
      </c>
      <c r="H265" s="30" t="str">
        <f>IF(E265="","",IF(COUNTIF([1]Paramètres!$H:$H,E265)=1,IF([1]Paramètres!$E$3=[1]Paramètres!$A$23,"Belfort/Montbéliard",IF([1]Paramètres!$E$3=[1]Paramètres!$A$24,"Doubs","Franche-Comté")),IF(COUNTIF([1]Paramètres!$I:$I,E265)=1,IF([1]Paramètres!$E$3=[1]Paramètres!$A$23,"Belfort/Montbéliard",IF([1]Paramètres!$E$3=[1]Paramètres!$A$24,"Belfort","Franche-Comté")),IF(COUNTIF([1]Paramètres!$J:$J,E265)=1,IF([1]Paramètres!$E$3=[1]Paramètres!$A$25,"Franche-Comté","Haute-Saône"),IF(COUNTIF([1]Paramètres!$K:$K,E265)=1,IF([1]Paramètres!$E$3=[1]Paramètres!$A$25,"Franche-Comté","Jura"),IF(COUNTIF([1]Paramètres!$G:$G,E265)=1,IF([1]Paramètres!$E$3=[1]Paramètres!$A$23,"Besançon",IF([1]Paramètres!$E$3=[1]Paramètres!$A$24,"Doubs","Franche-Comté")),"*** INCONNU ***"))))))</f>
        <v>Doubs</v>
      </c>
      <c r="I265" s="31">
        <f>LOOKUP(YEAR(G265)-[1]Paramètres!$E$1,[1]Paramètres!$A$1:$A$20)</f>
        <v>-15</v>
      </c>
      <c r="J265" s="31" t="str">
        <f>LOOKUP(I265,[1]Paramètres!$A$1:$B$20)</f>
        <v>C2</v>
      </c>
      <c r="K265" s="31">
        <f t="shared" si="32"/>
        <v>5</v>
      </c>
      <c r="L265" s="32" t="s">
        <v>377</v>
      </c>
      <c r="M265" s="32" t="s">
        <v>342</v>
      </c>
      <c r="N265" s="14" t="s">
        <v>378</v>
      </c>
      <c r="O265" s="14">
        <v>0</v>
      </c>
      <c r="P265" s="33" t="str">
        <f t="shared" si="35"/>
        <v>16F</v>
      </c>
      <c r="Q265" s="34">
        <f t="shared" si="34"/>
        <v>5000000</v>
      </c>
      <c r="R265" s="34">
        <f t="shared" si="34"/>
        <v>7000000</v>
      </c>
      <c r="S265" s="34">
        <f t="shared" si="34"/>
        <v>4000000</v>
      </c>
      <c r="T265" s="34">
        <f t="shared" si="33"/>
        <v>0</v>
      </c>
      <c r="U265" s="34">
        <f t="shared" si="36"/>
        <v>16000000</v>
      </c>
      <c r="V265" s="35" t="str">
        <f t="shared" si="37"/>
        <v>16F</v>
      </c>
      <c r="W265" s="36">
        <f t="shared" si="38"/>
        <v>0</v>
      </c>
      <c r="X265" s="35" t="str">
        <f t="shared" si="39"/>
        <v>16F</v>
      </c>
      <c r="Y265" s="36">
        <f t="shared" si="40"/>
        <v>0</v>
      </c>
      <c r="Z265" s="31" t="str">
        <f ca="1">LOOKUP(I265,[1]Paramètres!$A$1:$A$20,[1]Paramètres!$C$1:$C$21)</f>
        <v>-15</v>
      </c>
      <c r="AA265" s="14" t="s">
        <v>35</v>
      </c>
      <c r="AB265" s="100" t="s">
        <v>1097</v>
      </c>
      <c r="AC265" s="3"/>
      <c r="AD265" s="38" t="str">
        <f>IF(ISNA(VLOOKUP(D265,'[1]Liste en forme Garçons'!$C:$C,1,FALSE)),"","*")</f>
        <v>*</v>
      </c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 s="39" customFormat="1" x14ac:dyDescent="0.35">
      <c r="A266" s="19"/>
      <c r="B266" s="25" t="s">
        <v>769</v>
      </c>
      <c r="C266" s="25" t="s">
        <v>272</v>
      </c>
      <c r="D266" s="26" t="s">
        <v>1098</v>
      </c>
      <c r="E266" s="27" t="s">
        <v>185</v>
      </c>
      <c r="F266" s="28">
        <v>595</v>
      </c>
      <c r="G266" s="29">
        <v>37686</v>
      </c>
      <c r="H266" s="30" t="str">
        <f>IF(E266="","",IF(COUNTIF([1]Paramètres!$H:$H,E266)=1,IF([1]Paramètres!$E$3=[1]Paramètres!$A$23,"Belfort/Montbéliard",IF([1]Paramètres!$E$3=[1]Paramètres!$A$24,"Doubs","Franche-Comté")),IF(COUNTIF([1]Paramètres!$I:$I,E266)=1,IF([1]Paramètres!$E$3=[1]Paramètres!$A$23,"Belfort/Montbéliard",IF([1]Paramètres!$E$3=[1]Paramètres!$A$24,"Belfort","Franche-Comté")),IF(COUNTIF([1]Paramètres!$J:$J,E266)=1,IF([1]Paramètres!$E$3=[1]Paramètres!$A$25,"Franche-Comté","Haute-Saône"),IF(COUNTIF([1]Paramètres!$K:$K,E266)=1,IF([1]Paramètres!$E$3=[1]Paramètres!$A$25,"Franche-Comté","Jura"),IF(COUNTIF([1]Paramètres!$G:$G,E266)=1,IF([1]Paramètres!$E$3=[1]Paramètres!$A$23,"Besançon",IF([1]Paramètres!$E$3=[1]Paramètres!$A$24,"Doubs","Franche-Comté")),"*** INCONNU ***"))))))</f>
        <v>Doubs</v>
      </c>
      <c r="I266" s="31">
        <f>LOOKUP(YEAR(G266)-[1]Paramètres!$E$1,[1]Paramètres!$A$1:$A$20)</f>
        <v>-14</v>
      </c>
      <c r="J266" s="31" t="str">
        <f>LOOKUP(I266,[1]Paramètres!$A$1:$B$20)</f>
        <v>C1</v>
      </c>
      <c r="K266" s="31">
        <f t="shared" ref="K266:K329" si="41">INT(F266/100)</f>
        <v>5</v>
      </c>
      <c r="L266" s="32" t="s">
        <v>683</v>
      </c>
      <c r="M266" s="32" t="s">
        <v>418</v>
      </c>
      <c r="N266" s="32" t="s">
        <v>342</v>
      </c>
      <c r="O266" s="32" t="s">
        <v>377</v>
      </c>
      <c r="P266" s="33" t="str">
        <f t="shared" si="35"/>
        <v>13F1G</v>
      </c>
      <c r="Q266" s="34">
        <f t="shared" si="34"/>
        <v>10000</v>
      </c>
      <c r="R266" s="34">
        <f t="shared" si="34"/>
        <v>1000000</v>
      </c>
      <c r="S266" s="34">
        <f t="shared" si="34"/>
        <v>7000000</v>
      </c>
      <c r="T266" s="34">
        <f t="shared" si="33"/>
        <v>5000000</v>
      </c>
      <c r="U266" s="34">
        <f t="shared" si="36"/>
        <v>13010000</v>
      </c>
      <c r="V266" s="35" t="str">
        <f t="shared" si="37"/>
        <v>13F</v>
      </c>
      <c r="W266" s="36">
        <f t="shared" si="38"/>
        <v>10000</v>
      </c>
      <c r="X266" s="35" t="str">
        <f t="shared" si="39"/>
        <v>13F1G</v>
      </c>
      <c r="Y266" s="36">
        <f t="shared" si="40"/>
        <v>0</v>
      </c>
      <c r="Z266" s="31" t="str">
        <f ca="1">LOOKUP(I266,[1]Paramètres!$A$1:$A$20,[1]Paramètres!$C$1:$C$21)</f>
        <v>-15</v>
      </c>
      <c r="AA266" s="14" t="s">
        <v>35</v>
      </c>
      <c r="AB266" s="37"/>
      <c r="AC266" s="3"/>
      <c r="AD266" s="38" t="str">
        <f>IF(ISNA(VLOOKUP(D266,'[1]Liste en forme Garçons'!$C:$C,1,FALSE)),"","*")</f>
        <v>*</v>
      </c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 s="39" customFormat="1" x14ac:dyDescent="0.35">
      <c r="A267" s="19"/>
      <c r="B267" s="25" t="s">
        <v>1099</v>
      </c>
      <c r="C267" s="25" t="s">
        <v>497</v>
      </c>
      <c r="D267" s="26" t="s">
        <v>1100</v>
      </c>
      <c r="E267" s="27" t="s">
        <v>124</v>
      </c>
      <c r="F267" s="28">
        <v>516</v>
      </c>
      <c r="G267" s="29">
        <v>37564</v>
      </c>
      <c r="H267" s="30" t="str">
        <f>IF(E267="","",IF(COUNTIF([1]Paramètres!$H:$H,E267)=1,IF([1]Paramètres!$E$3=[1]Paramètres!$A$23,"Belfort/Montbéliard",IF([1]Paramètres!$E$3=[1]Paramètres!$A$24,"Doubs","Franche-Comté")),IF(COUNTIF([1]Paramètres!$I:$I,E267)=1,IF([1]Paramètres!$E$3=[1]Paramètres!$A$23,"Belfort/Montbéliard",IF([1]Paramètres!$E$3=[1]Paramètres!$A$24,"Belfort","Franche-Comté")),IF(COUNTIF([1]Paramètres!$J:$J,E267)=1,IF([1]Paramètres!$E$3=[1]Paramètres!$A$25,"Franche-Comté","Haute-Saône"),IF(COUNTIF([1]Paramètres!$K:$K,E267)=1,IF([1]Paramètres!$E$3=[1]Paramètres!$A$25,"Franche-Comté","Jura"),IF(COUNTIF([1]Paramètres!$G:$G,E267)=1,IF([1]Paramètres!$E$3=[1]Paramètres!$A$23,"Besançon",IF([1]Paramètres!$E$3=[1]Paramètres!$A$24,"Doubs","Franche-Comté")),"*** INCONNU ***"))))))</f>
        <v>Doubs</v>
      </c>
      <c r="I267" s="31">
        <f>LOOKUP(YEAR(G267)-[1]Paramètres!$E$1,[1]Paramètres!$A$1:$A$20)</f>
        <v>-15</v>
      </c>
      <c r="J267" s="31" t="str">
        <f>LOOKUP(I267,[1]Paramètres!$A$1:$B$20)</f>
        <v>C2</v>
      </c>
      <c r="K267" s="31">
        <f t="shared" si="41"/>
        <v>5</v>
      </c>
      <c r="L267" s="32" t="s">
        <v>418</v>
      </c>
      <c r="M267" s="32" t="s">
        <v>384</v>
      </c>
      <c r="N267" s="32" t="s">
        <v>431</v>
      </c>
      <c r="O267" s="32" t="s">
        <v>342</v>
      </c>
      <c r="P267" s="33" t="str">
        <f t="shared" si="35"/>
        <v>11F50G</v>
      </c>
      <c r="Q267" s="34">
        <f t="shared" si="34"/>
        <v>1000000</v>
      </c>
      <c r="R267" s="34">
        <f t="shared" si="34"/>
        <v>3000000</v>
      </c>
      <c r="S267" s="34">
        <f t="shared" si="34"/>
        <v>500000</v>
      </c>
      <c r="T267" s="34">
        <f t="shared" si="33"/>
        <v>7000000</v>
      </c>
      <c r="U267" s="34">
        <f t="shared" si="36"/>
        <v>11500000</v>
      </c>
      <c r="V267" s="35" t="str">
        <f t="shared" si="37"/>
        <v>11F</v>
      </c>
      <c r="W267" s="36">
        <f t="shared" si="38"/>
        <v>500000</v>
      </c>
      <c r="X267" s="35" t="str">
        <f t="shared" si="39"/>
        <v>11F50G</v>
      </c>
      <c r="Y267" s="36">
        <f t="shared" si="40"/>
        <v>0</v>
      </c>
      <c r="Z267" s="31" t="str">
        <f ca="1">LOOKUP(I267,[1]Paramètres!$A$1:$A$20,[1]Paramètres!$C$1:$C$21)</f>
        <v>-15</v>
      </c>
      <c r="AA267" s="14" t="s">
        <v>35</v>
      </c>
      <c r="AB267" s="37"/>
      <c r="AC267" s="3"/>
      <c r="AD267" s="38" t="str">
        <f>IF(ISNA(VLOOKUP(D267,'[1]Liste en forme Garçons'!$C:$C,1,FALSE)),"","*")</f>
        <v>*</v>
      </c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 s="39" customFormat="1" x14ac:dyDescent="0.35">
      <c r="A268" s="19"/>
      <c r="B268" s="25" t="s">
        <v>42</v>
      </c>
      <c r="C268" s="25" t="s">
        <v>853</v>
      </c>
      <c r="D268" s="26" t="s">
        <v>1101</v>
      </c>
      <c r="E268" s="27" t="s">
        <v>479</v>
      </c>
      <c r="F268" s="28">
        <v>536</v>
      </c>
      <c r="G268" s="29">
        <v>37873</v>
      </c>
      <c r="H268" s="30" t="str">
        <f>IF(E268="","",IF(COUNTIF([1]Paramètres!$H:$H,E268)=1,IF([1]Paramètres!$E$3=[1]Paramètres!$A$23,"Belfort/Montbéliard",IF([1]Paramètres!$E$3=[1]Paramètres!$A$24,"Doubs","Franche-Comté")),IF(COUNTIF([1]Paramètres!$I:$I,E268)=1,IF([1]Paramètres!$E$3=[1]Paramètres!$A$23,"Belfort/Montbéliard",IF([1]Paramètres!$E$3=[1]Paramètres!$A$24,"Belfort","Franche-Comté")),IF(COUNTIF([1]Paramètres!$J:$J,E268)=1,IF([1]Paramètres!$E$3=[1]Paramètres!$A$25,"Franche-Comté","Haute-Saône"),IF(COUNTIF([1]Paramètres!$K:$K,E268)=1,IF([1]Paramètres!$E$3=[1]Paramètres!$A$25,"Franche-Comté","Jura"),IF(COUNTIF([1]Paramètres!$G:$G,E268)=1,IF([1]Paramètres!$E$3=[1]Paramètres!$A$23,"Besançon",IF([1]Paramètres!$E$3=[1]Paramètres!$A$24,"Doubs","Franche-Comté")),"*** INCONNU ***"))))))</f>
        <v>Doubs</v>
      </c>
      <c r="I268" s="31">
        <f>LOOKUP(YEAR(G268)-[1]Paramètres!$E$1,[1]Paramètres!$A$1:$A$20)</f>
        <v>-14</v>
      </c>
      <c r="J268" s="31" t="str">
        <f>LOOKUP(I268,[1]Paramètres!$A$1:$B$20)</f>
        <v>C1</v>
      </c>
      <c r="K268" s="31">
        <f t="shared" si="41"/>
        <v>5</v>
      </c>
      <c r="L268" s="32" t="s">
        <v>431</v>
      </c>
      <c r="M268" s="32" t="s">
        <v>414</v>
      </c>
      <c r="N268" s="14" t="s">
        <v>384</v>
      </c>
      <c r="O268" s="14" t="s">
        <v>378</v>
      </c>
      <c r="P268" s="33" t="str">
        <f t="shared" si="35"/>
        <v>8F30G</v>
      </c>
      <c r="Q268" s="34">
        <f t="shared" si="34"/>
        <v>500000</v>
      </c>
      <c r="R268" s="34">
        <f t="shared" si="34"/>
        <v>800000</v>
      </c>
      <c r="S268" s="34">
        <f t="shared" si="34"/>
        <v>3000000</v>
      </c>
      <c r="T268" s="34">
        <f t="shared" si="33"/>
        <v>4000000</v>
      </c>
      <c r="U268" s="34">
        <f t="shared" si="36"/>
        <v>8300000</v>
      </c>
      <c r="V268" s="35" t="str">
        <f t="shared" si="37"/>
        <v>8F</v>
      </c>
      <c r="W268" s="36">
        <f t="shared" si="38"/>
        <v>300000</v>
      </c>
      <c r="X268" s="35" t="str">
        <f t="shared" si="39"/>
        <v>8F30G</v>
      </c>
      <c r="Y268" s="36">
        <f t="shared" si="40"/>
        <v>0</v>
      </c>
      <c r="Z268" s="31" t="str">
        <f ca="1">LOOKUP(I268,[1]Paramètres!$A$1:$A$20,[1]Paramètres!$C$1:$C$21)</f>
        <v>-15</v>
      </c>
      <c r="AA268" s="14" t="s">
        <v>35</v>
      </c>
      <c r="AB268" s="37"/>
      <c r="AC268" s="3"/>
      <c r="AD268" s="38" t="str">
        <f>IF(ISNA(VLOOKUP(D268,'[1]Liste en forme Garçons'!$C:$C,1,FALSE)),"","*")</f>
        <v>*</v>
      </c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 s="39" customFormat="1" x14ac:dyDescent="0.35">
      <c r="A269" s="19"/>
      <c r="B269" s="25" t="s">
        <v>762</v>
      </c>
      <c r="C269" s="25" t="s">
        <v>1102</v>
      </c>
      <c r="D269" s="26" t="s">
        <v>1103</v>
      </c>
      <c r="E269" s="27" t="s">
        <v>185</v>
      </c>
      <c r="F269" s="28">
        <v>500</v>
      </c>
      <c r="G269" s="29">
        <v>37489</v>
      </c>
      <c r="H269" s="30" t="str">
        <f>IF(E269="","",IF(COUNTIF([1]Paramètres!$H:$H,E269)=1,IF([1]Paramètres!$E$3=[1]Paramètres!$A$23,"Belfort/Montbéliard",IF([1]Paramètres!$E$3=[1]Paramètres!$A$24,"Doubs","Franche-Comté")),IF(COUNTIF([1]Paramètres!$I:$I,E269)=1,IF([1]Paramètres!$E$3=[1]Paramètres!$A$23,"Belfort/Montbéliard",IF([1]Paramètres!$E$3=[1]Paramètres!$A$24,"Belfort","Franche-Comté")),IF(COUNTIF([1]Paramètres!$J:$J,E269)=1,IF([1]Paramètres!$E$3=[1]Paramètres!$A$25,"Franche-Comté","Haute-Saône"),IF(COUNTIF([1]Paramètres!$K:$K,E269)=1,IF([1]Paramètres!$E$3=[1]Paramètres!$A$25,"Franche-Comté","Jura"),IF(COUNTIF([1]Paramètres!$G:$G,E269)=1,IF([1]Paramètres!$E$3=[1]Paramètres!$A$23,"Besançon",IF([1]Paramètres!$E$3=[1]Paramètres!$A$24,"Doubs","Franche-Comté")),"*** INCONNU ***"))))))</f>
        <v>Doubs</v>
      </c>
      <c r="I269" s="31">
        <f>LOOKUP(YEAR(G269)-[1]Paramètres!$E$1,[1]Paramètres!$A$1:$A$20)</f>
        <v>-15</v>
      </c>
      <c r="J269" s="31" t="str">
        <f>LOOKUP(I269,[1]Paramètres!$A$1:$B$20)</f>
        <v>C2</v>
      </c>
      <c r="K269" s="31">
        <f t="shared" si="41"/>
        <v>5</v>
      </c>
      <c r="L269" s="14" t="s">
        <v>378</v>
      </c>
      <c r="M269" s="32" t="s">
        <v>362</v>
      </c>
      <c r="N269" s="32" t="s">
        <v>455</v>
      </c>
      <c r="O269" s="32" t="s">
        <v>414</v>
      </c>
      <c r="P269" s="33" t="str">
        <f t="shared" si="35"/>
        <v>7F10G</v>
      </c>
      <c r="Q269" s="34">
        <f t="shared" si="34"/>
        <v>4000000</v>
      </c>
      <c r="R269" s="34">
        <f t="shared" si="34"/>
        <v>2000000</v>
      </c>
      <c r="S269" s="34">
        <f t="shared" si="34"/>
        <v>300000</v>
      </c>
      <c r="T269" s="34">
        <f t="shared" si="33"/>
        <v>800000</v>
      </c>
      <c r="U269" s="34">
        <f t="shared" si="36"/>
        <v>7100000</v>
      </c>
      <c r="V269" s="35" t="str">
        <f t="shared" si="37"/>
        <v>7F</v>
      </c>
      <c r="W269" s="36">
        <f t="shared" si="38"/>
        <v>100000</v>
      </c>
      <c r="X269" s="35" t="str">
        <f t="shared" si="39"/>
        <v>7F10G</v>
      </c>
      <c r="Y269" s="36">
        <f t="shared" si="40"/>
        <v>0</v>
      </c>
      <c r="Z269" s="31" t="str">
        <f ca="1">LOOKUP(I269,[1]Paramètres!$A$1:$A$20,[1]Paramètres!$C$1:$C$21)</f>
        <v>-15</v>
      </c>
      <c r="AA269" s="14" t="s">
        <v>35</v>
      </c>
      <c r="AB269" s="37" t="s">
        <v>1104</v>
      </c>
      <c r="AC269" s="3"/>
      <c r="AD269" s="38" t="str">
        <f>IF(ISNA(VLOOKUP(D269,'[1]Liste en forme Garçons'!$C:$C,1,FALSE)),"","*")</f>
        <v>*</v>
      </c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 s="39" customFormat="1" x14ac:dyDescent="0.35">
      <c r="A270" s="19"/>
      <c r="B270" s="25" t="s">
        <v>1105</v>
      </c>
      <c r="C270" s="25" t="s">
        <v>1106</v>
      </c>
      <c r="D270" s="26" t="s">
        <v>1107</v>
      </c>
      <c r="E270" s="27" t="s">
        <v>479</v>
      </c>
      <c r="F270" s="28">
        <v>520</v>
      </c>
      <c r="G270" s="29">
        <v>37729</v>
      </c>
      <c r="H270" s="30" t="str">
        <f>IF(E270="","",IF(COUNTIF([1]Paramètres!$H:$H,E270)=1,IF([1]Paramètres!$E$3=[1]Paramètres!$A$23,"Belfort/Montbéliard",IF([1]Paramètres!$E$3=[1]Paramètres!$A$24,"Doubs","Franche-Comté")),IF(COUNTIF([1]Paramètres!$I:$I,E270)=1,IF([1]Paramètres!$E$3=[1]Paramètres!$A$23,"Belfort/Montbéliard",IF([1]Paramètres!$E$3=[1]Paramètres!$A$24,"Belfort","Franche-Comté")),IF(COUNTIF([1]Paramètres!$J:$J,E270)=1,IF([1]Paramètres!$E$3=[1]Paramètres!$A$25,"Franche-Comté","Haute-Saône"),IF(COUNTIF([1]Paramètres!$K:$K,E270)=1,IF([1]Paramètres!$E$3=[1]Paramètres!$A$25,"Franche-Comté","Jura"),IF(COUNTIF([1]Paramètres!$G:$G,E270)=1,IF([1]Paramètres!$E$3=[1]Paramètres!$A$23,"Besançon",IF([1]Paramètres!$E$3=[1]Paramètres!$A$24,"Doubs","Franche-Comté")),"*** INCONNU ***"))))))</f>
        <v>Doubs</v>
      </c>
      <c r="I270" s="31">
        <f>LOOKUP(YEAR(G270)-[1]Paramètres!$E$1,[1]Paramètres!$A$1:$A$20)</f>
        <v>-14</v>
      </c>
      <c r="J270" s="31" t="str">
        <f>LOOKUP(I270,[1]Paramètres!$A$1:$B$20)</f>
        <v>C1</v>
      </c>
      <c r="K270" s="31">
        <f t="shared" si="41"/>
        <v>5</v>
      </c>
      <c r="L270" s="32" t="s">
        <v>688</v>
      </c>
      <c r="M270" s="32" t="s">
        <v>455</v>
      </c>
      <c r="N270" s="14" t="s">
        <v>430</v>
      </c>
      <c r="O270" s="14" t="s">
        <v>384</v>
      </c>
      <c r="P270" s="33" t="str">
        <f t="shared" si="35"/>
        <v>3F90G</v>
      </c>
      <c r="Q270" s="34">
        <f t="shared" si="34"/>
        <v>200000</v>
      </c>
      <c r="R270" s="34">
        <f t="shared" si="34"/>
        <v>300000</v>
      </c>
      <c r="S270" s="34">
        <f t="shared" si="34"/>
        <v>400000</v>
      </c>
      <c r="T270" s="34">
        <f t="shared" si="33"/>
        <v>3000000</v>
      </c>
      <c r="U270" s="34">
        <f t="shared" si="36"/>
        <v>3900000</v>
      </c>
      <c r="V270" s="35" t="str">
        <f t="shared" si="37"/>
        <v>3F</v>
      </c>
      <c r="W270" s="36">
        <f t="shared" si="38"/>
        <v>900000</v>
      </c>
      <c r="X270" s="35" t="str">
        <f t="shared" si="39"/>
        <v>3F90G</v>
      </c>
      <c r="Y270" s="36">
        <f t="shared" si="40"/>
        <v>0</v>
      </c>
      <c r="Z270" s="31" t="str">
        <f ca="1">LOOKUP(I270,[1]Paramètres!$A$1:$A$20,[1]Paramètres!$C$1:$C$21)</f>
        <v>-15</v>
      </c>
      <c r="AA270" s="14" t="s">
        <v>35</v>
      </c>
      <c r="AB270" s="37"/>
      <c r="AC270" s="3"/>
      <c r="AD270" s="38" t="str">
        <f>IF(ISNA(VLOOKUP(D270,'[1]Liste en forme Garçons'!$C:$C,1,FALSE)),"","*")</f>
        <v>*</v>
      </c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 s="39" customFormat="1" x14ac:dyDescent="0.35">
      <c r="A271" s="19"/>
      <c r="B271" s="25" t="s">
        <v>64</v>
      </c>
      <c r="C271" s="25" t="s">
        <v>1108</v>
      </c>
      <c r="D271" s="26" t="s">
        <v>1109</v>
      </c>
      <c r="E271" s="44" t="s">
        <v>102</v>
      </c>
      <c r="F271" s="28">
        <v>500</v>
      </c>
      <c r="G271" s="29">
        <v>37495</v>
      </c>
      <c r="H271" s="30" t="str">
        <f>IF(E271="","",IF(COUNTIF([1]Paramètres!$H:$H,E271)=1,IF([1]Paramètres!$E$3=[1]Paramètres!$A$23,"Belfort/Montbéliard",IF([1]Paramètres!$E$3=[1]Paramètres!$A$24,"Doubs","Franche-Comté")),IF(COUNTIF([1]Paramètres!$I:$I,E271)=1,IF([1]Paramètres!$E$3=[1]Paramètres!$A$23,"Belfort/Montbéliard",IF([1]Paramètres!$E$3=[1]Paramètres!$A$24,"Belfort","Franche-Comté")),IF(COUNTIF([1]Paramètres!$J:$J,E271)=1,IF([1]Paramètres!$E$3=[1]Paramètres!$A$25,"Franche-Comté","Haute-Saône"),IF(COUNTIF([1]Paramètres!$K:$K,E271)=1,IF([1]Paramètres!$E$3=[1]Paramètres!$A$25,"Franche-Comté","Jura"),IF(COUNTIF([1]Paramètres!$G:$G,E271)=1,IF([1]Paramètres!$E$3=[1]Paramètres!$A$23,"Besançon",IF([1]Paramètres!$E$3=[1]Paramètres!$A$24,"Doubs","Franche-Comté")),"*** INCONNU ***"))))))</f>
        <v>Doubs</v>
      </c>
      <c r="I271" s="31">
        <f>LOOKUP(YEAR(G271)-[1]Paramètres!$E$1,[1]Paramètres!$A$1:$A$20)</f>
        <v>-15</v>
      </c>
      <c r="J271" s="31" t="str">
        <f>LOOKUP(I271,[1]Paramètres!$A$1:$B$20)</f>
        <v>C2</v>
      </c>
      <c r="K271" s="31">
        <f t="shared" si="41"/>
        <v>5</v>
      </c>
      <c r="L271" s="14" t="s">
        <v>384</v>
      </c>
      <c r="M271" s="32" t="s">
        <v>466</v>
      </c>
      <c r="N271" s="32" t="s">
        <v>444</v>
      </c>
      <c r="O271" s="14" t="s">
        <v>455</v>
      </c>
      <c r="P271" s="33" t="str">
        <f t="shared" si="35"/>
        <v>3F80G</v>
      </c>
      <c r="Q271" s="34">
        <f t="shared" si="34"/>
        <v>3000000</v>
      </c>
      <c r="R271" s="34">
        <f t="shared" si="34"/>
        <v>350000</v>
      </c>
      <c r="S271" s="34">
        <f t="shared" si="34"/>
        <v>150000</v>
      </c>
      <c r="T271" s="34">
        <f t="shared" si="33"/>
        <v>300000</v>
      </c>
      <c r="U271" s="34">
        <f t="shared" si="36"/>
        <v>3800000</v>
      </c>
      <c r="V271" s="35" t="str">
        <f t="shared" si="37"/>
        <v>3F</v>
      </c>
      <c r="W271" s="36">
        <f t="shared" si="38"/>
        <v>800000</v>
      </c>
      <c r="X271" s="35" t="str">
        <f t="shared" si="39"/>
        <v>3F80G</v>
      </c>
      <c r="Y271" s="36">
        <f t="shared" si="40"/>
        <v>0</v>
      </c>
      <c r="Z271" s="31" t="str">
        <f ca="1">LOOKUP(I271,[1]Paramètres!$A$1:$A$20,[1]Paramètres!$C$1:$C$21)</f>
        <v>-15</v>
      </c>
      <c r="AA271" s="14" t="s">
        <v>35</v>
      </c>
      <c r="AB271" s="37"/>
      <c r="AC271" s="3"/>
      <c r="AD271" s="38" t="str">
        <f>IF(ISNA(VLOOKUP(D271,'[1]Liste en forme Garçons'!$C:$C,1,FALSE)),"","*")</f>
        <v>*</v>
      </c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 s="39" customFormat="1" x14ac:dyDescent="0.35">
      <c r="A272" s="19"/>
      <c r="B272" s="25" t="s">
        <v>52</v>
      </c>
      <c r="C272" s="25" t="s">
        <v>1110</v>
      </c>
      <c r="D272" s="26" t="s">
        <v>1111</v>
      </c>
      <c r="E272" s="27" t="s">
        <v>185</v>
      </c>
      <c r="F272" s="28">
        <v>617</v>
      </c>
      <c r="G272" s="29">
        <v>37973</v>
      </c>
      <c r="H272" s="30" t="str">
        <f>IF(E272="","",IF(COUNTIF([1]Paramètres!$H:$H,E272)=1,IF([1]Paramètres!$E$3=[1]Paramètres!$A$23,"Belfort/Montbéliard",IF([1]Paramètres!$E$3=[1]Paramètres!$A$24,"Doubs","Franche-Comté")),IF(COUNTIF([1]Paramètres!$I:$I,E272)=1,IF([1]Paramètres!$E$3=[1]Paramètres!$A$23,"Belfort/Montbéliard",IF([1]Paramètres!$E$3=[1]Paramètres!$A$24,"Belfort","Franche-Comté")),IF(COUNTIF([1]Paramètres!$J:$J,E272)=1,IF([1]Paramètres!$E$3=[1]Paramètres!$A$25,"Franche-Comté","Haute-Saône"),IF(COUNTIF([1]Paramètres!$K:$K,E272)=1,IF([1]Paramètres!$E$3=[1]Paramètres!$A$25,"Franche-Comté","Jura"),IF(COUNTIF([1]Paramètres!$G:$G,E272)=1,IF([1]Paramètres!$E$3=[1]Paramètres!$A$23,"Besançon",IF([1]Paramètres!$E$3=[1]Paramètres!$A$24,"Doubs","Franche-Comté")),"*** INCONNU ***"))))))</f>
        <v>Doubs</v>
      </c>
      <c r="I272" s="31">
        <f>LOOKUP(YEAR(G272)-[1]Paramètres!$E$1,[1]Paramètres!$A$1:$A$20)</f>
        <v>-14</v>
      </c>
      <c r="J272" s="31" t="str">
        <f>LOOKUP(I272,[1]Paramètres!$A$1:$B$20)</f>
        <v>C1</v>
      </c>
      <c r="K272" s="31">
        <f t="shared" si="41"/>
        <v>6</v>
      </c>
      <c r="L272" s="32" t="s">
        <v>438</v>
      </c>
      <c r="M272" s="32" t="s">
        <v>438</v>
      </c>
      <c r="N272" s="14" t="s">
        <v>438</v>
      </c>
      <c r="O272" s="14">
        <v>0</v>
      </c>
      <c r="P272" s="33" t="str">
        <f t="shared" si="35"/>
        <v>1F95G</v>
      </c>
      <c r="Q272" s="34">
        <f t="shared" si="34"/>
        <v>650000</v>
      </c>
      <c r="R272" s="34">
        <f t="shared" si="34"/>
        <v>650000</v>
      </c>
      <c r="S272" s="34">
        <f t="shared" si="34"/>
        <v>650000</v>
      </c>
      <c r="T272" s="34">
        <f t="shared" si="33"/>
        <v>0</v>
      </c>
      <c r="U272" s="34">
        <f t="shared" si="36"/>
        <v>1950000</v>
      </c>
      <c r="V272" s="35" t="str">
        <f t="shared" si="37"/>
        <v>1F</v>
      </c>
      <c r="W272" s="36">
        <f t="shared" si="38"/>
        <v>950000</v>
      </c>
      <c r="X272" s="35" t="str">
        <f t="shared" si="39"/>
        <v>1F95G</v>
      </c>
      <c r="Y272" s="36">
        <f t="shared" si="40"/>
        <v>0</v>
      </c>
      <c r="Z272" s="31" t="str">
        <f ca="1">LOOKUP(I272,[1]Paramètres!$A$1:$A$20,[1]Paramètres!$C$1:$C$21)</f>
        <v>-15</v>
      </c>
      <c r="AA272" s="14" t="s">
        <v>35</v>
      </c>
      <c r="AB272" s="100" t="s">
        <v>1097</v>
      </c>
      <c r="AC272" s="3"/>
      <c r="AD272" s="38" t="str">
        <f>IF(ISNA(VLOOKUP(D272,'[1]Liste en forme Garçons'!$C:$C,1,FALSE)),"","*")</f>
        <v>*</v>
      </c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 s="39" customFormat="1" x14ac:dyDescent="0.35">
      <c r="A273" s="19"/>
      <c r="B273" s="25" t="s">
        <v>400</v>
      </c>
      <c r="C273" s="25" t="s">
        <v>1112</v>
      </c>
      <c r="D273" s="26" t="s">
        <v>1113</v>
      </c>
      <c r="E273" s="27" t="s">
        <v>124</v>
      </c>
      <c r="F273" s="28">
        <v>546</v>
      </c>
      <c r="G273" s="29">
        <v>37702</v>
      </c>
      <c r="H273" s="30" t="str">
        <f>IF(E273="","",IF(COUNTIF([1]Paramètres!$H:$H,E273)=1,IF([1]Paramètres!$E$3=[1]Paramètres!$A$23,"Belfort/Montbéliard",IF([1]Paramètres!$E$3=[1]Paramètres!$A$24,"Doubs","Franche-Comté")),IF(COUNTIF([1]Paramètres!$I:$I,E273)=1,IF([1]Paramètres!$E$3=[1]Paramètres!$A$23,"Belfort/Montbéliard",IF([1]Paramètres!$E$3=[1]Paramètres!$A$24,"Belfort","Franche-Comté")),IF(COUNTIF([1]Paramètres!$J:$J,E273)=1,IF([1]Paramètres!$E$3=[1]Paramètres!$A$25,"Franche-Comté","Haute-Saône"),IF(COUNTIF([1]Paramètres!$K:$K,E273)=1,IF([1]Paramètres!$E$3=[1]Paramètres!$A$25,"Franche-Comté","Jura"),IF(COUNTIF([1]Paramètres!$G:$G,E273)=1,IF([1]Paramètres!$E$3=[1]Paramètres!$A$23,"Besançon",IF([1]Paramètres!$E$3=[1]Paramètres!$A$24,"Doubs","Franche-Comté")),"*** INCONNU ***"))))))</f>
        <v>Doubs</v>
      </c>
      <c r="I273" s="31">
        <f>LOOKUP(YEAR(G273)-[1]Paramètres!$E$1,[1]Paramètres!$A$1:$A$20)</f>
        <v>-14</v>
      </c>
      <c r="J273" s="31" t="str">
        <f>LOOKUP(I273,[1]Paramètres!$A$1:$B$20)</f>
        <v>C1</v>
      </c>
      <c r="K273" s="31">
        <f t="shared" si="41"/>
        <v>5</v>
      </c>
      <c r="L273" s="32" t="s">
        <v>430</v>
      </c>
      <c r="M273" s="32" t="s">
        <v>430</v>
      </c>
      <c r="N273" s="32" t="s">
        <v>470</v>
      </c>
      <c r="O273" s="32" t="s">
        <v>430</v>
      </c>
      <c r="P273" s="33" t="str">
        <f t="shared" si="35"/>
        <v>1F45G</v>
      </c>
      <c r="Q273" s="34">
        <f t="shared" si="34"/>
        <v>400000</v>
      </c>
      <c r="R273" s="34">
        <f t="shared" si="34"/>
        <v>400000</v>
      </c>
      <c r="S273" s="34">
        <f t="shared" si="34"/>
        <v>250000</v>
      </c>
      <c r="T273" s="34">
        <f t="shared" si="34"/>
        <v>400000</v>
      </c>
      <c r="U273" s="34">
        <f t="shared" si="36"/>
        <v>1450000</v>
      </c>
      <c r="V273" s="35" t="str">
        <f t="shared" si="37"/>
        <v>1F</v>
      </c>
      <c r="W273" s="36">
        <f t="shared" si="38"/>
        <v>450000</v>
      </c>
      <c r="X273" s="35" t="str">
        <f t="shared" si="39"/>
        <v>1F45G</v>
      </c>
      <c r="Y273" s="36">
        <f t="shared" si="40"/>
        <v>0</v>
      </c>
      <c r="Z273" s="31" t="str">
        <f ca="1">LOOKUP(I273,[1]Paramètres!$A$1:$A$20,[1]Paramètres!$C$1:$C$21)</f>
        <v>-15</v>
      </c>
      <c r="AA273" s="14" t="s">
        <v>35</v>
      </c>
      <c r="AB273" s="37"/>
      <c r="AC273" s="3"/>
      <c r="AD273" s="38" t="str">
        <f>IF(ISNA(VLOOKUP(D273,'[1]Liste en forme Garçons'!$C:$C,1,FALSE)),"","*")</f>
        <v>*</v>
      </c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 s="39" customFormat="1" x14ac:dyDescent="0.35">
      <c r="A274" s="19"/>
      <c r="B274" s="25" t="s">
        <v>331</v>
      </c>
      <c r="C274" s="25" t="s">
        <v>1114</v>
      </c>
      <c r="D274" s="26" t="s">
        <v>1115</v>
      </c>
      <c r="E274" s="27" t="s">
        <v>29</v>
      </c>
      <c r="F274" s="28">
        <v>530</v>
      </c>
      <c r="G274" s="29">
        <v>37974</v>
      </c>
      <c r="H274" s="30" t="str">
        <f>IF(E274="","",IF(COUNTIF([1]Paramètres!$H:$H,E274)=1,IF([1]Paramètres!$E$3=[1]Paramètres!$A$23,"Belfort/Montbéliard",IF([1]Paramètres!$E$3=[1]Paramètres!$A$24,"Doubs","Franche-Comté")),IF(COUNTIF([1]Paramètres!$I:$I,E274)=1,IF([1]Paramètres!$E$3=[1]Paramètres!$A$23,"Belfort/Montbéliard",IF([1]Paramètres!$E$3=[1]Paramètres!$A$24,"Belfort","Franche-Comté")),IF(COUNTIF([1]Paramètres!$J:$J,E274)=1,IF([1]Paramètres!$E$3=[1]Paramètres!$A$25,"Franche-Comté","Haute-Saône"),IF(COUNTIF([1]Paramètres!$K:$K,E274)=1,IF([1]Paramètres!$E$3=[1]Paramètres!$A$25,"Franche-Comté","Jura"),IF(COUNTIF([1]Paramètres!$G:$G,E274)=1,IF([1]Paramètres!$E$3=[1]Paramètres!$A$23,"Besançon",IF([1]Paramètres!$E$3=[1]Paramètres!$A$24,"Doubs","Franche-Comté")),"*** INCONNU ***"))))))</f>
        <v>Doubs</v>
      </c>
      <c r="I274" s="31">
        <f>LOOKUP(YEAR(G274)-[1]Paramètres!$E$1,[1]Paramètres!$A$1:$A$20)</f>
        <v>-14</v>
      </c>
      <c r="J274" s="31" t="str">
        <f>LOOKUP(I274,[1]Paramètres!$A$1:$B$20)</f>
        <v>C1</v>
      </c>
      <c r="K274" s="31">
        <f t="shared" si="41"/>
        <v>5</v>
      </c>
      <c r="L274" s="32" t="s">
        <v>792</v>
      </c>
      <c r="M274" s="32" t="s">
        <v>683</v>
      </c>
      <c r="N274" s="32" t="s">
        <v>466</v>
      </c>
      <c r="O274" s="32" t="s">
        <v>431</v>
      </c>
      <c r="P274" s="33" t="str">
        <f t="shared" si="35"/>
        <v>86G40H</v>
      </c>
      <c r="Q274" s="34">
        <f t="shared" ref="Q274:T337" si="42">POWER(10,(73-CODE(IF(OR(L274=0,L274="",L274="Ni"),"Z",RIGHT(UPPER(L274)))))*2)*IF(OR(L274=0,L274="",L274="Ni"),0,VALUE(LEFT(L274,LEN(L274)-1)))</f>
        <v>4000</v>
      </c>
      <c r="R274" s="34">
        <f t="shared" si="42"/>
        <v>10000</v>
      </c>
      <c r="S274" s="34">
        <f t="shared" si="42"/>
        <v>350000</v>
      </c>
      <c r="T274" s="34">
        <f t="shared" si="42"/>
        <v>500000</v>
      </c>
      <c r="U274" s="34">
        <f t="shared" si="36"/>
        <v>864000</v>
      </c>
      <c r="V274" s="35" t="str">
        <f t="shared" si="37"/>
        <v>86G</v>
      </c>
      <c r="W274" s="36">
        <f t="shared" si="38"/>
        <v>4000</v>
      </c>
      <c r="X274" s="35" t="str">
        <f t="shared" si="39"/>
        <v>86G40H</v>
      </c>
      <c r="Y274" s="36">
        <f t="shared" si="40"/>
        <v>0</v>
      </c>
      <c r="Z274" s="31" t="str">
        <f ca="1">LOOKUP(I274,[1]Paramètres!$A$1:$A$20,[1]Paramètres!$C$1:$C$21)</f>
        <v>-15</v>
      </c>
      <c r="AA274" s="14" t="s">
        <v>35</v>
      </c>
      <c r="AB274" s="37"/>
      <c r="AC274" s="3"/>
      <c r="AD274" s="38" t="str">
        <f>IF(ISNA(VLOOKUP(D274,'[1]Liste en forme Garçons'!$C:$C,1,FALSE)),"","*")</f>
        <v>*</v>
      </c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 s="39" customFormat="1" x14ac:dyDescent="0.35">
      <c r="A275" s="19"/>
      <c r="B275" s="25" t="s">
        <v>1116</v>
      </c>
      <c r="C275" s="25" t="s">
        <v>818</v>
      </c>
      <c r="D275" s="26" t="s">
        <v>1117</v>
      </c>
      <c r="E275" s="27" t="s">
        <v>185</v>
      </c>
      <c r="F275" s="28">
        <v>536</v>
      </c>
      <c r="G275" s="29">
        <v>37364</v>
      </c>
      <c r="H275" s="30" t="str">
        <f>IF(E275="","",IF(COUNTIF([1]Paramètres!$H:$H,E275)=1,IF([1]Paramètres!$E$3=[1]Paramètres!$A$23,"Belfort/Montbéliard",IF([1]Paramètres!$E$3=[1]Paramètres!$A$24,"Doubs","Franche-Comté")),IF(COUNTIF([1]Paramètres!$I:$I,E275)=1,IF([1]Paramètres!$E$3=[1]Paramètres!$A$23,"Belfort/Montbéliard",IF([1]Paramètres!$E$3=[1]Paramètres!$A$24,"Belfort","Franche-Comté")),IF(COUNTIF([1]Paramètres!$J:$J,E275)=1,IF([1]Paramètres!$E$3=[1]Paramètres!$A$25,"Franche-Comté","Haute-Saône"),IF(COUNTIF([1]Paramètres!$K:$K,E275)=1,IF([1]Paramètres!$E$3=[1]Paramètres!$A$25,"Franche-Comté","Jura"),IF(COUNTIF([1]Paramètres!$G:$G,E275)=1,IF([1]Paramètres!$E$3=[1]Paramètres!$A$23,"Besançon",IF([1]Paramètres!$E$3=[1]Paramètres!$A$24,"Doubs","Franche-Comté")),"*** INCONNU ***"))))))</f>
        <v>Doubs</v>
      </c>
      <c r="I275" s="31">
        <f>LOOKUP(YEAR(G275)-[1]Paramètres!$E$1,[1]Paramètres!$A$1:$A$20)</f>
        <v>-15</v>
      </c>
      <c r="J275" s="31" t="str">
        <f>LOOKUP(I275,[1]Paramètres!$A$1:$B$20)</f>
        <v>C2</v>
      </c>
      <c r="K275" s="31">
        <f t="shared" si="41"/>
        <v>5</v>
      </c>
      <c r="L275" s="32">
        <v>0</v>
      </c>
      <c r="M275" s="32" t="s">
        <v>431</v>
      </c>
      <c r="N275" s="14" t="s">
        <v>688</v>
      </c>
      <c r="O275" s="14">
        <v>0</v>
      </c>
      <c r="P275" s="33" t="str">
        <f t="shared" si="35"/>
        <v>70G</v>
      </c>
      <c r="Q275" s="34">
        <f t="shared" si="42"/>
        <v>0</v>
      </c>
      <c r="R275" s="34">
        <f t="shared" si="42"/>
        <v>500000</v>
      </c>
      <c r="S275" s="34">
        <f t="shared" si="42"/>
        <v>200000</v>
      </c>
      <c r="T275" s="34">
        <f t="shared" si="42"/>
        <v>0</v>
      </c>
      <c r="U275" s="34">
        <f t="shared" si="36"/>
        <v>700000</v>
      </c>
      <c r="V275" s="35" t="str">
        <f t="shared" si="37"/>
        <v>70G</v>
      </c>
      <c r="W275" s="36">
        <f t="shared" si="38"/>
        <v>0</v>
      </c>
      <c r="X275" s="35" t="str">
        <f t="shared" si="39"/>
        <v>70G</v>
      </c>
      <c r="Y275" s="36">
        <f t="shared" si="40"/>
        <v>0</v>
      </c>
      <c r="Z275" s="31" t="str">
        <f ca="1">LOOKUP(I275,[1]Paramètres!$A$1:$A$20,[1]Paramètres!$C$1:$C$21)</f>
        <v>-15</v>
      </c>
      <c r="AA275" s="14" t="s">
        <v>35</v>
      </c>
      <c r="AB275" s="37" t="s">
        <v>1118</v>
      </c>
      <c r="AC275" s="3"/>
      <c r="AD275" s="38" t="str">
        <f>IF(ISNA(VLOOKUP(D275,'[1]Liste en forme Garçons'!$C:$C,1,FALSE)),"","*")</f>
        <v>*</v>
      </c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 s="39" customFormat="1" x14ac:dyDescent="0.35">
      <c r="A276" s="19"/>
      <c r="B276" s="25" t="s">
        <v>808</v>
      </c>
      <c r="C276" s="25" t="s">
        <v>1119</v>
      </c>
      <c r="D276" s="26" t="s">
        <v>1120</v>
      </c>
      <c r="E276" s="44" t="s">
        <v>155</v>
      </c>
      <c r="F276" s="28">
        <v>507</v>
      </c>
      <c r="G276" s="29">
        <v>37859</v>
      </c>
      <c r="H276" s="30" t="str">
        <f>IF(E276="","",IF(COUNTIF([1]Paramètres!$H:$H,E276)=1,IF([1]Paramètres!$E$3=[1]Paramètres!$A$23,"Belfort/Montbéliard",IF([1]Paramètres!$E$3=[1]Paramètres!$A$24,"Doubs","Franche-Comté")),IF(COUNTIF([1]Paramètres!$I:$I,E276)=1,IF([1]Paramètres!$E$3=[1]Paramètres!$A$23,"Belfort/Montbéliard",IF([1]Paramètres!$E$3=[1]Paramètres!$A$24,"Belfort","Franche-Comté")),IF(COUNTIF([1]Paramètres!$J:$J,E276)=1,IF([1]Paramètres!$E$3=[1]Paramètres!$A$25,"Franche-Comté","Haute-Saône"),IF(COUNTIF([1]Paramètres!$K:$K,E276)=1,IF([1]Paramètres!$E$3=[1]Paramètres!$A$25,"Franche-Comté","Jura"),IF(COUNTIF([1]Paramètres!$G:$G,E276)=1,IF([1]Paramètres!$E$3=[1]Paramètres!$A$23,"Besançon",IF([1]Paramètres!$E$3=[1]Paramètres!$A$24,"Doubs","Franche-Comté")),"*** INCONNU ***"))))))</f>
        <v>Doubs</v>
      </c>
      <c r="I276" s="31">
        <f>LOOKUP(YEAR(G276)-[1]Paramètres!$E$1,[1]Paramètres!$A$1:$A$20)</f>
        <v>-14</v>
      </c>
      <c r="J276" s="31" t="str">
        <f>LOOKUP(I276,[1]Paramètres!$A$1:$B$20)</f>
        <v>C1</v>
      </c>
      <c r="K276" s="31">
        <f t="shared" si="41"/>
        <v>5</v>
      </c>
      <c r="L276" s="32">
        <v>0</v>
      </c>
      <c r="M276" s="32">
        <v>0</v>
      </c>
      <c r="N276" s="32" t="s">
        <v>683</v>
      </c>
      <c r="O276" s="32" t="s">
        <v>438</v>
      </c>
      <c r="P276" s="33" t="str">
        <f t="shared" si="35"/>
        <v>66G</v>
      </c>
      <c r="Q276" s="34">
        <f t="shared" si="42"/>
        <v>0</v>
      </c>
      <c r="R276" s="34">
        <f t="shared" si="42"/>
        <v>0</v>
      </c>
      <c r="S276" s="34">
        <f t="shared" si="42"/>
        <v>10000</v>
      </c>
      <c r="T276" s="34">
        <f t="shared" si="42"/>
        <v>650000</v>
      </c>
      <c r="U276" s="34">
        <f t="shared" si="36"/>
        <v>660000</v>
      </c>
      <c r="V276" s="35" t="str">
        <f t="shared" si="37"/>
        <v>66G</v>
      </c>
      <c r="W276" s="36">
        <f t="shared" si="38"/>
        <v>0</v>
      </c>
      <c r="X276" s="35" t="str">
        <f t="shared" si="39"/>
        <v>66G</v>
      </c>
      <c r="Y276" s="36">
        <f t="shared" si="40"/>
        <v>0</v>
      </c>
      <c r="Z276" s="31" t="str">
        <f ca="1">LOOKUP(I276,[1]Paramètres!$A$1:$A$20,[1]Paramètres!$C$1:$C$21)</f>
        <v>-15</v>
      </c>
      <c r="AA276" s="14" t="s">
        <v>35</v>
      </c>
      <c r="AB276" s="37"/>
      <c r="AC276" s="38"/>
      <c r="AD276" s="38" t="str">
        <f>IF(ISNA(VLOOKUP(D276,'[1]Liste en forme Garçons'!$C:$C,1,FALSE)),"","*")</f>
        <v>*</v>
      </c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</row>
    <row r="277" spans="1:46" s="39" customFormat="1" x14ac:dyDescent="0.35">
      <c r="A277" s="19"/>
      <c r="B277" s="25" t="s">
        <v>587</v>
      </c>
      <c r="C277" s="25" t="s">
        <v>1121</v>
      </c>
      <c r="D277" s="47" t="s">
        <v>1122</v>
      </c>
      <c r="E277" s="101" t="s">
        <v>155</v>
      </c>
      <c r="F277" s="28">
        <v>500</v>
      </c>
      <c r="G277" s="29">
        <v>37853</v>
      </c>
      <c r="H277" s="30" t="str">
        <f>IF(E277="","",IF(COUNTIF([1]Paramètres!$H:$H,E277)=1,IF([1]Paramètres!$E$3=[1]Paramètres!$A$23,"Belfort/Montbéliard",IF([1]Paramètres!$E$3=[1]Paramètres!$A$24,"Doubs","Franche-Comté")),IF(COUNTIF([1]Paramètres!$I:$I,E277)=1,IF([1]Paramètres!$E$3=[1]Paramètres!$A$23,"Belfort/Montbéliard",IF([1]Paramètres!$E$3=[1]Paramètres!$A$24,"Belfort","Franche-Comté")),IF(COUNTIF([1]Paramètres!$J:$J,E277)=1,IF([1]Paramètres!$E$3=[1]Paramètres!$A$25,"Franche-Comté","Haute-Saône"),IF(COUNTIF([1]Paramètres!$K:$K,E277)=1,IF([1]Paramètres!$E$3=[1]Paramètres!$A$25,"Franche-Comté","Jura"),IF(COUNTIF([1]Paramètres!$G:$G,E277)=1,IF([1]Paramètres!$E$3=[1]Paramètres!$A$23,"Besançon",IF([1]Paramètres!$E$3=[1]Paramètres!$A$24,"Doubs","Franche-Comté")),"*** INCONNU ***"))))))</f>
        <v>Doubs</v>
      </c>
      <c r="I277" s="31">
        <f>LOOKUP(YEAR(G277)-[1]Paramètres!$E$1,[1]Paramètres!$A$1:$A$20)</f>
        <v>-14</v>
      </c>
      <c r="J277" s="31" t="str">
        <f>LOOKUP(I277,[1]Paramètres!$A$1:$B$20)</f>
        <v>C1</v>
      </c>
      <c r="K277" s="31">
        <f t="shared" si="41"/>
        <v>5</v>
      </c>
      <c r="L277" s="14" t="s">
        <v>466</v>
      </c>
      <c r="M277" s="32" t="s">
        <v>456</v>
      </c>
      <c r="N277" s="32" t="s">
        <v>456</v>
      </c>
      <c r="O277" s="32" t="s">
        <v>444</v>
      </c>
      <c r="P277" s="33" t="str">
        <f t="shared" si="35"/>
        <v>64G</v>
      </c>
      <c r="Q277" s="34">
        <f t="shared" si="42"/>
        <v>350000</v>
      </c>
      <c r="R277" s="34">
        <f t="shared" si="42"/>
        <v>70000</v>
      </c>
      <c r="S277" s="34">
        <f t="shared" si="42"/>
        <v>70000</v>
      </c>
      <c r="T277" s="34">
        <f t="shared" si="42"/>
        <v>150000</v>
      </c>
      <c r="U277" s="34">
        <f t="shared" si="36"/>
        <v>640000</v>
      </c>
      <c r="V277" s="35" t="str">
        <f t="shared" si="37"/>
        <v>64G</v>
      </c>
      <c r="W277" s="36">
        <f t="shared" si="38"/>
        <v>0</v>
      </c>
      <c r="X277" s="35" t="str">
        <f t="shared" si="39"/>
        <v>64G</v>
      </c>
      <c r="Y277" s="36">
        <f t="shared" si="40"/>
        <v>0</v>
      </c>
      <c r="Z277" s="31" t="str">
        <f ca="1">LOOKUP(I277,[1]Paramètres!$A$1:$A$20,[1]Paramètres!$C$1:$C$21)</f>
        <v>-15</v>
      </c>
      <c r="AA277" s="14" t="s">
        <v>35</v>
      </c>
      <c r="AB277" s="37"/>
      <c r="AC277" s="38"/>
      <c r="AD277" s="38" t="str">
        <f>IF(ISNA(VLOOKUP(D277,'[1]Liste en forme Garçons'!$C:$C,1,FALSE)),"","*")</f>
        <v>*</v>
      </c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</row>
    <row r="278" spans="1:46" s="39" customFormat="1" x14ac:dyDescent="0.35">
      <c r="A278" s="19"/>
      <c r="B278" s="25" t="s">
        <v>112</v>
      </c>
      <c r="C278" s="25" t="s">
        <v>1123</v>
      </c>
      <c r="D278" s="26" t="s">
        <v>1124</v>
      </c>
      <c r="E278" s="27" t="s">
        <v>185</v>
      </c>
      <c r="F278" s="28">
        <v>504</v>
      </c>
      <c r="G278" s="29">
        <v>37847</v>
      </c>
      <c r="H278" s="30" t="str">
        <f>IF(E278="","",IF(COUNTIF([1]Paramètres!$H:$H,E278)=1,IF([1]Paramètres!$E$3=[1]Paramètres!$A$23,"Belfort/Montbéliard",IF([1]Paramètres!$E$3=[1]Paramètres!$A$24,"Doubs","Franche-Comté")),IF(COUNTIF([1]Paramètres!$I:$I,E278)=1,IF([1]Paramètres!$E$3=[1]Paramètres!$A$23,"Belfort/Montbéliard",IF([1]Paramètres!$E$3=[1]Paramètres!$A$24,"Belfort","Franche-Comté")),IF(COUNTIF([1]Paramètres!$J:$J,E278)=1,IF([1]Paramètres!$E$3=[1]Paramètres!$A$25,"Franche-Comté","Haute-Saône"),IF(COUNTIF([1]Paramètres!$K:$K,E278)=1,IF([1]Paramètres!$E$3=[1]Paramètres!$A$25,"Franche-Comté","Jura"),IF(COUNTIF([1]Paramètres!$G:$G,E278)=1,IF([1]Paramètres!$E$3=[1]Paramètres!$A$23,"Besançon",IF([1]Paramètres!$E$3=[1]Paramètres!$A$24,"Doubs","Franche-Comté")),"*** INCONNU ***"))))))</f>
        <v>Doubs</v>
      </c>
      <c r="I278" s="31">
        <f>LOOKUP(YEAR(G278)-[1]Paramètres!$E$1,[1]Paramètres!$A$1:$A$20)</f>
        <v>-14</v>
      </c>
      <c r="J278" s="31" t="str">
        <f>LOOKUP(I278,[1]Paramètres!$A$1:$B$20)</f>
        <v>C1</v>
      </c>
      <c r="K278" s="31">
        <f t="shared" si="41"/>
        <v>5</v>
      </c>
      <c r="L278" s="32" t="s">
        <v>455</v>
      </c>
      <c r="M278" s="32" t="s">
        <v>444</v>
      </c>
      <c r="N278" s="32" t="s">
        <v>448</v>
      </c>
      <c r="O278" s="32" t="s">
        <v>1125</v>
      </c>
      <c r="P278" s="33" t="str">
        <f t="shared" si="35"/>
        <v>50G</v>
      </c>
      <c r="Q278" s="34">
        <f t="shared" si="42"/>
        <v>300000</v>
      </c>
      <c r="R278" s="34">
        <f t="shared" si="42"/>
        <v>150000</v>
      </c>
      <c r="S278" s="34">
        <f t="shared" si="42"/>
        <v>50000</v>
      </c>
      <c r="T278" s="34">
        <f t="shared" si="42"/>
        <v>0</v>
      </c>
      <c r="U278" s="34">
        <f t="shared" si="36"/>
        <v>500000</v>
      </c>
      <c r="V278" s="35" t="str">
        <f t="shared" si="37"/>
        <v>50G</v>
      </c>
      <c r="W278" s="36">
        <f t="shared" si="38"/>
        <v>0</v>
      </c>
      <c r="X278" s="35" t="str">
        <f t="shared" si="39"/>
        <v>50G</v>
      </c>
      <c r="Y278" s="36">
        <f t="shared" si="40"/>
        <v>0</v>
      </c>
      <c r="Z278" s="31" t="str">
        <f ca="1">LOOKUP(I278,[1]Paramètres!$A$1:$A$20,[1]Paramètres!$C$1:$C$21)</f>
        <v>-15</v>
      </c>
      <c r="AA278" s="14" t="s">
        <v>35</v>
      </c>
      <c r="AB278" s="37"/>
      <c r="AC278" s="38"/>
      <c r="AD278" s="38" t="str">
        <f>IF(ISNA(VLOOKUP(D278,'[1]Liste en forme Garçons'!$C:$C,1,FALSE)),"","*")</f>
        <v>*</v>
      </c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</row>
    <row r="279" spans="1:46" s="39" customFormat="1" x14ac:dyDescent="0.35">
      <c r="A279" s="19"/>
      <c r="B279" s="25" t="s">
        <v>1126</v>
      </c>
      <c r="C279" s="25" t="s">
        <v>1127</v>
      </c>
      <c r="D279" s="26" t="s">
        <v>1128</v>
      </c>
      <c r="E279" s="27" t="s">
        <v>340</v>
      </c>
      <c r="F279" s="28">
        <v>500</v>
      </c>
      <c r="G279" s="29">
        <v>37481</v>
      </c>
      <c r="H279" s="30" t="str">
        <f>IF(E279="","",IF(COUNTIF([1]Paramètres!$H:$H,E279)=1,IF([1]Paramètres!$E$3=[1]Paramètres!$A$23,"Belfort/Montbéliard",IF([1]Paramètres!$E$3=[1]Paramètres!$A$24,"Doubs","Franche-Comté")),IF(COUNTIF([1]Paramètres!$I:$I,E279)=1,IF([1]Paramètres!$E$3=[1]Paramètres!$A$23,"Belfort/Montbéliard",IF([1]Paramètres!$E$3=[1]Paramètres!$A$24,"Belfort","Franche-Comté")),IF(COUNTIF([1]Paramètres!$J:$J,E279)=1,IF([1]Paramètres!$E$3=[1]Paramètres!$A$25,"Franche-Comté","Haute-Saône"),IF(COUNTIF([1]Paramètres!$K:$K,E279)=1,IF([1]Paramètres!$E$3=[1]Paramètres!$A$25,"Franche-Comté","Jura"),IF(COUNTIF([1]Paramètres!$G:$G,E279)=1,IF([1]Paramètres!$E$3=[1]Paramètres!$A$23,"Besançon",IF([1]Paramètres!$E$3=[1]Paramètres!$A$24,"Doubs","Franche-Comté")),"*** INCONNU ***"))))))</f>
        <v>Doubs</v>
      </c>
      <c r="I279" s="31">
        <f>LOOKUP(YEAR(G279)-[1]Paramètres!$E$1,[1]Paramètres!$A$1:$A$20)</f>
        <v>-15</v>
      </c>
      <c r="J279" s="31" t="str">
        <f>LOOKUP(I279,[1]Paramètres!$A$1:$B$20)</f>
        <v>C2</v>
      </c>
      <c r="K279" s="31">
        <f t="shared" si="41"/>
        <v>5</v>
      </c>
      <c r="L279" s="32" t="s">
        <v>470</v>
      </c>
      <c r="M279" s="32" t="s">
        <v>688</v>
      </c>
      <c r="N279" s="14" t="s">
        <v>495</v>
      </c>
      <c r="O279" s="14">
        <v>0</v>
      </c>
      <c r="P279" s="33" t="str">
        <f t="shared" si="35"/>
        <v>49G</v>
      </c>
      <c r="Q279" s="34">
        <f t="shared" si="42"/>
        <v>250000</v>
      </c>
      <c r="R279" s="34">
        <f t="shared" si="42"/>
        <v>200000</v>
      </c>
      <c r="S279" s="34">
        <f t="shared" si="42"/>
        <v>40000</v>
      </c>
      <c r="T279" s="34">
        <f t="shared" si="42"/>
        <v>0</v>
      </c>
      <c r="U279" s="34">
        <f t="shared" si="36"/>
        <v>490000</v>
      </c>
      <c r="V279" s="35" t="str">
        <f t="shared" si="37"/>
        <v>49G</v>
      </c>
      <c r="W279" s="36">
        <f t="shared" si="38"/>
        <v>0</v>
      </c>
      <c r="X279" s="35" t="str">
        <f t="shared" si="39"/>
        <v>49G</v>
      </c>
      <c r="Y279" s="36">
        <f t="shared" si="40"/>
        <v>0</v>
      </c>
      <c r="Z279" s="31" t="str">
        <f ca="1">LOOKUP(I279,[1]Paramètres!$A$1:$A$20,[1]Paramètres!$C$1:$C$21)</f>
        <v>-15</v>
      </c>
      <c r="AA279" s="14" t="s">
        <v>35</v>
      </c>
      <c r="AB279" s="37" t="s">
        <v>1118</v>
      </c>
      <c r="AC279" s="38"/>
      <c r="AD279" s="38" t="str">
        <f>IF(ISNA(VLOOKUP(D279,'[1]Liste en forme Garçons'!$C:$C,1,FALSE)),"","*")</f>
        <v>*</v>
      </c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</row>
    <row r="280" spans="1:46" s="39" customFormat="1" x14ac:dyDescent="0.35">
      <c r="A280" s="19"/>
      <c r="B280" s="25" t="s">
        <v>971</v>
      </c>
      <c r="C280" s="25" t="s">
        <v>1106</v>
      </c>
      <c r="D280" s="26" t="s">
        <v>1129</v>
      </c>
      <c r="E280" s="27" t="s">
        <v>479</v>
      </c>
      <c r="F280" s="28">
        <v>500</v>
      </c>
      <c r="G280" s="29">
        <v>37729</v>
      </c>
      <c r="H280" s="30" t="str">
        <f>IF(E280="","",IF(COUNTIF([1]Paramètres!$H:$H,E280)=1,IF([1]Paramètres!$E$3=[1]Paramètres!$A$23,"Belfort/Montbéliard",IF([1]Paramètres!$E$3=[1]Paramètres!$A$24,"Doubs","Franche-Comté")),IF(COUNTIF([1]Paramètres!$I:$I,E280)=1,IF([1]Paramètres!$E$3=[1]Paramètres!$A$23,"Belfort/Montbéliard",IF([1]Paramètres!$E$3=[1]Paramètres!$A$24,"Belfort","Franche-Comté")),IF(COUNTIF([1]Paramètres!$J:$J,E280)=1,IF([1]Paramètres!$E$3=[1]Paramètres!$A$25,"Franche-Comté","Haute-Saône"),IF(COUNTIF([1]Paramètres!$K:$K,E280)=1,IF([1]Paramètres!$E$3=[1]Paramètres!$A$25,"Franche-Comté","Jura"),IF(COUNTIF([1]Paramètres!$G:$G,E280)=1,IF([1]Paramètres!$E$3=[1]Paramètres!$A$23,"Besançon",IF([1]Paramètres!$E$3=[1]Paramètres!$A$24,"Doubs","Franche-Comté")),"*** INCONNU ***"))))))</f>
        <v>Doubs</v>
      </c>
      <c r="I280" s="31">
        <f>LOOKUP(YEAR(G280)-[1]Paramètres!$E$1,[1]Paramètres!$A$1:$A$20)</f>
        <v>-14</v>
      </c>
      <c r="J280" s="31" t="str">
        <f>LOOKUP(I280,[1]Paramètres!$A$1:$B$20)</f>
        <v>C1</v>
      </c>
      <c r="K280" s="31">
        <f t="shared" si="41"/>
        <v>5</v>
      </c>
      <c r="L280" s="32" t="s">
        <v>444</v>
      </c>
      <c r="M280" s="32" t="s">
        <v>495</v>
      </c>
      <c r="N280" s="14" t="s">
        <v>792</v>
      </c>
      <c r="O280" s="14" t="s">
        <v>463</v>
      </c>
      <c r="P280" s="33" t="str">
        <f t="shared" si="35"/>
        <v>36G40H</v>
      </c>
      <c r="Q280" s="34">
        <f t="shared" si="42"/>
        <v>150000</v>
      </c>
      <c r="R280" s="34">
        <f t="shared" si="42"/>
        <v>40000</v>
      </c>
      <c r="S280" s="34">
        <f t="shared" si="42"/>
        <v>4000</v>
      </c>
      <c r="T280" s="34">
        <f t="shared" si="42"/>
        <v>170000</v>
      </c>
      <c r="U280" s="34">
        <f t="shared" si="36"/>
        <v>364000</v>
      </c>
      <c r="V280" s="35" t="str">
        <f t="shared" si="37"/>
        <v>36G</v>
      </c>
      <c r="W280" s="36">
        <f t="shared" si="38"/>
        <v>4000</v>
      </c>
      <c r="X280" s="35" t="str">
        <f t="shared" si="39"/>
        <v>36G40H</v>
      </c>
      <c r="Y280" s="36">
        <f t="shared" si="40"/>
        <v>0</v>
      </c>
      <c r="Z280" s="31" t="str">
        <f ca="1">LOOKUP(I280,[1]Paramètres!$A$1:$A$20,[1]Paramètres!$C$1:$C$21)</f>
        <v>-15</v>
      </c>
      <c r="AA280" s="14" t="s">
        <v>35</v>
      </c>
      <c r="AB280" s="37"/>
      <c r="AC280" s="38"/>
      <c r="AD280" s="38" t="str">
        <f>IF(ISNA(VLOOKUP(D280,'[1]Liste en forme Garçons'!$C:$C,1,FALSE)),"","*")</f>
        <v>*</v>
      </c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</row>
    <row r="281" spans="1:46" s="39" customFormat="1" x14ac:dyDescent="0.35">
      <c r="A281" s="19"/>
      <c r="B281" s="25" t="s">
        <v>529</v>
      </c>
      <c r="C281" s="25" t="s">
        <v>1130</v>
      </c>
      <c r="D281" s="26" t="s">
        <v>1131</v>
      </c>
      <c r="E281" s="27" t="s">
        <v>128</v>
      </c>
      <c r="F281" s="28">
        <v>504</v>
      </c>
      <c r="G281" s="29">
        <v>37875</v>
      </c>
      <c r="H281" s="30" t="str">
        <f>IF(E281="","",IF(COUNTIF([1]Paramètres!$H:$H,E281)=1,IF([1]Paramètres!$E$3=[1]Paramètres!$A$23,"Belfort/Montbéliard",IF([1]Paramètres!$E$3=[1]Paramètres!$A$24,"Doubs","Franche-Comté")),IF(COUNTIF([1]Paramètres!$I:$I,E281)=1,IF([1]Paramètres!$E$3=[1]Paramètres!$A$23,"Belfort/Montbéliard",IF([1]Paramètres!$E$3=[1]Paramètres!$A$24,"Belfort","Franche-Comté")),IF(COUNTIF([1]Paramètres!$J:$J,E281)=1,IF([1]Paramètres!$E$3=[1]Paramètres!$A$25,"Franche-Comté","Haute-Saône"),IF(COUNTIF([1]Paramètres!$K:$K,E281)=1,IF([1]Paramètres!$E$3=[1]Paramètres!$A$25,"Franche-Comté","Jura"),IF(COUNTIF([1]Paramètres!$G:$G,E281)=1,IF([1]Paramètres!$E$3=[1]Paramètres!$A$23,"Besançon",IF([1]Paramètres!$E$3=[1]Paramètres!$A$24,"Doubs","Franche-Comté")),"*** INCONNU ***"))))))</f>
        <v>Doubs</v>
      </c>
      <c r="I281" s="31">
        <f>LOOKUP(YEAR(G281)-[1]Paramètres!$E$1,[1]Paramètres!$A$1:$A$20)</f>
        <v>-14</v>
      </c>
      <c r="J281" s="31" t="str">
        <f>LOOKUP(I281,[1]Paramètres!$A$1:$B$20)</f>
        <v>C1</v>
      </c>
      <c r="K281" s="31">
        <f t="shared" si="41"/>
        <v>5</v>
      </c>
      <c r="L281" s="32" t="s">
        <v>787</v>
      </c>
      <c r="M281" s="32" t="s">
        <v>1132</v>
      </c>
      <c r="N281" s="32" t="s">
        <v>760</v>
      </c>
      <c r="O281" s="32" t="s">
        <v>466</v>
      </c>
      <c r="P281" s="33" t="str">
        <f t="shared" si="35"/>
        <v>36G30H</v>
      </c>
      <c r="Q281" s="34">
        <f t="shared" si="42"/>
        <v>2000</v>
      </c>
      <c r="R281" s="34">
        <f t="shared" si="42"/>
        <v>4500</v>
      </c>
      <c r="S281" s="34">
        <f t="shared" si="42"/>
        <v>6500</v>
      </c>
      <c r="T281" s="34">
        <f t="shared" si="42"/>
        <v>350000</v>
      </c>
      <c r="U281" s="34">
        <f t="shared" si="36"/>
        <v>363000</v>
      </c>
      <c r="V281" s="35" t="str">
        <f t="shared" si="37"/>
        <v>36G</v>
      </c>
      <c r="W281" s="36">
        <f t="shared" si="38"/>
        <v>3000</v>
      </c>
      <c r="X281" s="35" t="str">
        <f t="shared" si="39"/>
        <v>36G30H</v>
      </c>
      <c r="Y281" s="36">
        <f t="shared" si="40"/>
        <v>0</v>
      </c>
      <c r="Z281" s="31" t="str">
        <f ca="1">LOOKUP(I281,[1]Paramètres!$A$1:$A$20,[1]Paramètres!$C$1:$C$21)</f>
        <v>-15</v>
      </c>
      <c r="AA281" s="14" t="s">
        <v>35</v>
      </c>
      <c r="AB281" s="37"/>
      <c r="AC281" s="38"/>
      <c r="AD281" s="38" t="str">
        <f>IF(ISNA(VLOOKUP(D281,'[1]Liste en forme Garçons'!$C:$C,1,FALSE)),"","*")</f>
        <v>*</v>
      </c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</row>
    <row r="282" spans="1:46" s="39" customFormat="1" x14ac:dyDescent="0.35">
      <c r="A282" s="19"/>
      <c r="B282" s="25" t="s">
        <v>917</v>
      </c>
      <c r="C282" s="25" t="s">
        <v>1133</v>
      </c>
      <c r="D282" s="26" t="s">
        <v>1134</v>
      </c>
      <c r="E282" s="27" t="s">
        <v>108</v>
      </c>
      <c r="F282" s="28">
        <v>506</v>
      </c>
      <c r="G282" s="29">
        <v>37976</v>
      </c>
      <c r="H282" s="30" t="str">
        <f>IF(E282="","",IF(COUNTIF([1]Paramètres!$H:$H,E282)=1,IF([1]Paramètres!$E$3=[1]Paramètres!$A$23,"Belfort/Montbéliard",IF([1]Paramètres!$E$3=[1]Paramètres!$A$24,"Doubs","Franche-Comté")),IF(COUNTIF([1]Paramètres!$I:$I,E282)=1,IF([1]Paramètres!$E$3=[1]Paramètres!$A$23,"Belfort/Montbéliard",IF([1]Paramètres!$E$3=[1]Paramètres!$A$24,"Belfort","Franche-Comté")),IF(COUNTIF([1]Paramètres!$J:$J,E282)=1,IF([1]Paramètres!$E$3=[1]Paramètres!$A$25,"Franche-Comté","Haute-Saône"),IF(COUNTIF([1]Paramètres!$K:$K,E282)=1,IF([1]Paramètres!$E$3=[1]Paramètres!$A$25,"Franche-Comté","Jura"),IF(COUNTIF([1]Paramètres!$G:$G,E282)=1,IF([1]Paramètres!$E$3=[1]Paramètres!$A$23,"Besançon",IF([1]Paramètres!$E$3=[1]Paramètres!$A$24,"Doubs","Franche-Comté")),"*** INCONNU ***"))))))</f>
        <v>Doubs</v>
      </c>
      <c r="I282" s="31">
        <f>LOOKUP(YEAR(G282)-[1]Paramètres!$E$1,[1]Paramètres!$A$1:$A$20)</f>
        <v>-14</v>
      </c>
      <c r="J282" s="31" t="str">
        <f>LOOKUP(I282,[1]Paramètres!$A$1:$B$20)</f>
        <v>C1</v>
      </c>
      <c r="K282" s="31">
        <f t="shared" si="41"/>
        <v>5</v>
      </c>
      <c r="L282" s="32" t="s">
        <v>749</v>
      </c>
      <c r="M282" s="32" t="s">
        <v>470</v>
      </c>
      <c r="N282" s="32" t="s">
        <v>680</v>
      </c>
      <c r="O282" s="32">
        <v>0</v>
      </c>
      <c r="P282" s="33" t="str">
        <f t="shared" si="35"/>
        <v>35G80H</v>
      </c>
      <c r="Q282" s="34">
        <f t="shared" si="42"/>
        <v>8000</v>
      </c>
      <c r="R282" s="34">
        <f t="shared" si="42"/>
        <v>250000</v>
      </c>
      <c r="S282" s="34">
        <f t="shared" si="42"/>
        <v>100000</v>
      </c>
      <c r="T282" s="34">
        <f t="shared" si="42"/>
        <v>0</v>
      </c>
      <c r="U282" s="34">
        <f t="shared" si="36"/>
        <v>358000</v>
      </c>
      <c r="V282" s="35" t="str">
        <f t="shared" si="37"/>
        <v>35G</v>
      </c>
      <c r="W282" s="36">
        <f t="shared" si="38"/>
        <v>8000</v>
      </c>
      <c r="X282" s="35" t="str">
        <f t="shared" si="39"/>
        <v>35G80H</v>
      </c>
      <c r="Y282" s="36">
        <f t="shared" si="40"/>
        <v>0</v>
      </c>
      <c r="Z282" s="31" t="str">
        <f ca="1">LOOKUP(I282,[1]Paramètres!$A$1:$A$20,[1]Paramètres!$C$1:$C$21)</f>
        <v>-15</v>
      </c>
      <c r="AA282" s="14" t="s">
        <v>35</v>
      </c>
      <c r="AB282" s="37" t="s">
        <v>1118</v>
      </c>
      <c r="AC282" s="38"/>
      <c r="AD282" s="38" t="str">
        <f>IF(ISNA(VLOOKUP(D282,'[1]Liste en forme Garçons'!$C:$C,1,FALSE)),"","*")</f>
        <v>*</v>
      </c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</row>
    <row r="283" spans="1:46" s="39" customFormat="1" x14ac:dyDescent="0.35">
      <c r="A283" s="19"/>
      <c r="B283" s="25" t="s">
        <v>1135</v>
      </c>
      <c r="C283" s="25" t="s">
        <v>1136</v>
      </c>
      <c r="D283" s="26" t="s">
        <v>1137</v>
      </c>
      <c r="E283" s="27" t="s">
        <v>340</v>
      </c>
      <c r="F283" s="28">
        <v>501</v>
      </c>
      <c r="G283" s="29">
        <v>37854</v>
      </c>
      <c r="H283" s="30" t="str">
        <f>IF(E283="","",IF(COUNTIF([1]Paramètres!$H:$H,E283)=1,IF([1]Paramètres!$E$3=[1]Paramètres!$A$23,"Belfort/Montbéliard",IF([1]Paramètres!$E$3=[1]Paramètres!$A$24,"Doubs","Franche-Comté")),IF(COUNTIF([1]Paramètres!$I:$I,E283)=1,IF([1]Paramètres!$E$3=[1]Paramètres!$A$23,"Belfort/Montbéliard",IF([1]Paramètres!$E$3=[1]Paramètres!$A$24,"Belfort","Franche-Comté")),IF(COUNTIF([1]Paramètres!$J:$J,E283)=1,IF([1]Paramètres!$E$3=[1]Paramètres!$A$25,"Franche-Comté","Haute-Saône"),IF(COUNTIF([1]Paramètres!$K:$K,E283)=1,IF([1]Paramètres!$E$3=[1]Paramètres!$A$25,"Franche-Comté","Jura"),IF(COUNTIF([1]Paramètres!$G:$G,E283)=1,IF([1]Paramètres!$E$3=[1]Paramètres!$A$23,"Besançon",IF([1]Paramètres!$E$3=[1]Paramètres!$A$24,"Doubs","Franche-Comté")),"*** INCONNU ***"))))))</f>
        <v>Doubs</v>
      </c>
      <c r="I283" s="31">
        <f>LOOKUP(YEAR(G283)-[1]Paramètres!$E$1,[1]Paramètres!$A$1:$A$20)</f>
        <v>-14</v>
      </c>
      <c r="J283" s="31" t="str">
        <f>LOOKUP(I283,[1]Paramètres!$A$1:$B$20)</f>
        <v>C1</v>
      </c>
      <c r="K283" s="31">
        <f t="shared" si="41"/>
        <v>5</v>
      </c>
      <c r="L283" s="32" t="s">
        <v>680</v>
      </c>
      <c r="M283" s="32" t="s">
        <v>448</v>
      </c>
      <c r="N283" s="14" t="s">
        <v>692</v>
      </c>
      <c r="O283" s="14" t="s">
        <v>449</v>
      </c>
      <c r="P283" s="33" t="str">
        <f t="shared" si="35"/>
        <v>34G50H</v>
      </c>
      <c r="Q283" s="34">
        <f t="shared" si="42"/>
        <v>100000</v>
      </c>
      <c r="R283" s="34">
        <f t="shared" si="42"/>
        <v>50000</v>
      </c>
      <c r="S283" s="34">
        <f t="shared" si="42"/>
        <v>5000</v>
      </c>
      <c r="T283" s="34">
        <f t="shared" si="42"/>
        <v>190000</v>
      </c>
      <c r="U283" s="34">
        <f t="shared" si="36"/>
        <v>345000</v>
      </c>
      <c r="V283" s="35" t="str">
        <f t="shared" si="37"/>
        <v>34G</v>
      </c>
      <c r="W283" s="36">
        <f t="shared" si="38"/>
        <v>5000</v>
      </c>
      <c r="X283" s="35" t="str">
        <f t="shared" si="39"/>
        <v>34G50H</v>
      </c>
      <c r="Y283" s="36">
        <f t="shared" si="40"/>
        <v>0</v>
      </c>
      <c r="Z283" s="31" t="str">
        <f ca="1">LOOKUP(I283,[1]Paramètres!$A$1:$A$20,[1]Paramètres!$C$1:$C$21)</f>
        <v>-15</v>
      </c>
      <c r="AA283" s="14" t="s">
        <v>35</v>
      </c>
      <c r="AB283" s="37"/>
      <c r="AC283" s="38"/>
      <c r="AD283" s="38" t="str">
        <f>IF(ISNA(VLOOKUP(D283,'[1]Liste en forme Garçons'!$C:$C,1,FALSE)),"","*")</f>
        <v>*</v>
      </c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</row>
    <row r="284" spans="1:46" s="39" customFormat="1" x14ac:dyDescent="0.35">
      <c r="A284" s="19"/>
      <c r="B284" s="25" t="s">
        <v>1043</v>
      </c>
      <c r="C284" s="25" t="s">
        <v>1138</v>
      </c>
      <c r="D284" s="26" t="s">
        <v>1139</v>
      </c>
      <c r="E284" s="27" t="s">
        <v>185</v>
      </c>
      <c r="F284" s="28">
        <v>505</v>
      </c>
      <c r="G284" s="29">
        <v>37725</v>
      </c>
      <c r="H284" s="30" t="str">
        <f>IF(E284="","",IF(COUNTIF([1]Paramètres!$H:$H,E284)=1,IF([1]Paramètres!$E$3=[1]Paramètres!$A$23,"Belfort/Montbéliard",IF([1]Paramètres!$E$3=[1]Paramètres!$A$24,"Doubs","Franche-Comté")),IF(COUNTIF([1]Paramètres!$I:$I,E284)=1,IF([1]Paramètres!$E$3=[1]Paramètres!$A$23,"Belfort/Montbéliard",IF([1]Paramètres!$E$3=[1]Paramètres!$A$24,"Belfort","Franche-Comté")),IF(COUNTIF([1]Paramètres!$J:$J,E284)=1,IF([1]Paramètres!$E$3=[1]Paramètres!$A$25,"Franche-Comté","Haute-Saône"),IF(COUNTIF([1]Paramètres!$K:$K,E284)=1,IF([1]Paramètres!$E$3=[1]Paramètres!$A$25,"Franche-Comté","Jura"),IF(COUNTIF([1]Paramètres!$G:$G,E284)=1,IF([1]Paramètres!$E$3=[1]Paramètres!$A$23,"Besançon",IF([1]Paramètres!$E$3=[1]Paramètres!$A$24,"Doubs","Franche-Comté")),"*** INCONNU ***"))))))</f>
        <v>Doubs</v>
      </c>
      <c r="I284" s="31">
        <f>LOOKUP(YEAR(G284)-[1]Paramètres!$E$1,[1]Paramètres!$A$1:$A$20)</f>
        <v>-14</v>
      </c>
      <c r="J284" s="31" t="str">
        <f>LOOKUP(I284,[1]Paramètres!$A$1:$B$20)</f>
        <v>C1</v>
      </c>
      <c r="K284" s="31">
        <f t="shared" si="41"/>
        <v>5</v>
      </c>
      <c r="L284" s="32" t="s">
        <v>760</v>
      </c>
      <c r="M284" s="32" t="s">
        <v>680</v>
      </c>
      <c r="N284" s="32" t="s">
        <v>511</v>
      </c>
      <c r="O284" s="32" t="s">
        <v>460</v>
      </c>
      <c r="P284" s="33" t="str">
        <f t="shared" si="35"/>
        <v>26G65H</v>
      </c>
      <c r="Q284" s="34">
        <f t="shared" si="42"/>
        <v>6500</v>
      </c>
      <c r="R284" s="34">
        <f t="shared" si="42"/>
        <v>100000</v>
      </c>
      <c r="S284" s="34">
        <f t="shared" si="42"/>
        <v>30000</v>
      </c>
      <c r="T284" s="34">
        <f t="shared" si="42"/>
        <v>130000</v>
      </c>
      <c r="U284" s="34">
        <f t="shared" si="36"/>
        <v>266500</v>
      </c>
      <c r="V284" s="35" t="str">
        <f t="shared" si="37"/>
        <v>26G</v>
      </c>
      <c r="W284" s="36">
        <f t="shared" si="38"/>
        <v>6500</v>
      </c>
      <c r="X284" s="35" t="str">
        <f t="shared" si="39"/>
        <v>26G65H</v>
      </c>
      <c r="Y284" s="36">
        <f t="shared" si="40"/>
        <v>0</v>
      </c>
      <c r="Z284" s="31" t="str">
        <f ca="1">LOOKUP(I284,[1]Paramètres!$A$1:$A$20,[1]Paramètres!$C$1:$C$21)</f>
        <v>-15</v>
      </c>
      <c r="AA284" s="14" t="s">
        <v>35</v>
      </c>
      <c r="AB284" s="37"/>
      <c r="AC284" s="38"/>
      <c r="AD284" s="38" t="str">
        <f>IF(ISNA(VLOOKUP(D284,'[1]Liste en forme Garçons'!$C:$C,1,FALSE)),"","*")</f>
        <v>*</v>
      </c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</row>
    <row r="285" spans="1:46" s="39" customFormat="1" x14ac:dyDescent="0.35">
      <c r="A285" s="19"/>
      <c r="B285" s="25" t="s">
        <v>517</v>
      </c>
      <c r="C285" s="25" t="s">
        <v>122</v>
      </c>
      <c r="D285" s="26" t="s">
        <v>1140</v>
      </c>
      <c r="E285" s="27" t="s">
        <v>340</v>
      </c>
      <c r="F285" s="28">
        <v>502</v>
      </c>
      <c r="G285" s="29">
        <v>37722</v>
      </c>
      <c r="H285" s="30" t="str">
        <f>IF(E285="","",IF(COUNTIF([1]Paramètres!$H:$H,E285)=1,IF([1]Paramètres!$E$3=[1]Paramètres!$A$23,"Belfort/Montbéliard",IF([1]Paramètres!$E$3=[1]Paramètres!$A$24,"Doubs","Franche-Comté")),IF(COUNTIF([1]Paramètres!$I:$I,E285)=1,IF([1]Paramètres!$E$3=[1]Paramètres!$A$23,"Belfort/Montbéliard",IF([1]Paramètres!$E$3=[1]Paramètres!$A$24,"Belfort","Franche-Comté")),IF(COUNTIF([1]Paramètres!$J:$J,E285)=1,IF([1]Paramètres!$E$3=[1]Paramètres!$A$25,"Franche-Comté","Haute-Saône"),IF(COUNTIF([1]Paramètres!$K:$K,E285)=1,IF([1]Paramètres!$E$3=[1]Paramètres!$A$25,"Franche-Comté","Jura"),IF(COUNTIF([1]Paramètres!$G:$G,E285)=1,IF([1]Paramètres!$E$3=[1]Paramètres!$A$23,"Besançon",IF([1]Paramètres!$E$3=[1]Paramètres!$A$24,"Doubs","Franche-Comté")),"*** INCONNU ***"))))))</f>
        <v>Doubs</v>
      </c>
      <c r="I285" s="31">
        <f>LOOKUP(YEAR(G285)-[1]Paramètres!$E$1,[1]Paramètres!$A$1:$A$20)</f>
        <v>-14</v>
      </c>
      <c r="J285" s="31" t="str">
        <f>LOOKUP(I285,[1]Paramètres!$A$1:$B$20)</f>
        <v>C1</v>
      </c>
      <c r="K285" s="31">
        <f t="shared" si="41"/>
        <v>5</v>
      </c>
      <c r="L285" s="32" t="s">
        <v>807</v>
      </c>
      <c r="M285" s="32" t="s">
        <v>1141</v>
      </c>
      <c r="N285" s="32" t="s">
        <v>749</v>
      </c>
      <c r="O285" s="32" t="s">
        <v>470</v>
      </c>
      <c r="P285" s="33" t="str">
        <f t="shared" si="35"/>
        <v>26G23H</v>
      </c>
      <c r="Q285" s="34">
        <f t="shared" si="42"/>
        <v>1000</v>
      </c>
      <c r="R285" s="34">
        <f t="shared" si="42"/>
        <v>3300</v>
      </c>
      <c r="S285" s="34">
        <f t="shared" si="42"/>
        <v>8000</v>
      </c>
      <c r="T285" s="34">
        <f t="shared" si="42"/>
        <v>250000</v>
      </c>
      <c r="U285" s="34">
        <f t="shared" si="36"/>
        <v>262300</v>
      </c>
      <c r="V285" s="35" t="str">
        <f t="shared" si="37"/>
        <v>26G</v>
      </c>
      <c r="W285" s="36">
        <f t="shared" si="38"/>
        <v>2300</v>
      </c>
      <c r="X285" s="35" t="str">
        <f t="shared" si="39"/>
        <v>26G23H</v>
      </c>
      <c r="Y285" s="36">
        <f t="shared" si="40"/>
        <v>0</v>
      </c>
      <c r="Z285" s="31" t="str">
        <f ca="1">LOOKUP(I285,[1]Paramètres!$A$1:$A$20,[1]Paramètres!$C$1:$C$21)</f>
        <v>-15</v>
      </c>
      <c r="AA285" s="14" t="s">
        <v>35</v>
      </c>
      <c r="AB285" s="37"/>
      <c r="AC285" s="38"/>
      <c r="AD285" s="38" t="str">
        <f>IF(ISNA(VLOOKUP(D285,'[1]Liste en forme Garçons'!$C:$C,1,FALSE)),"","*")</f>
        <v>*</v>
      </c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</row>
    <row r="286" spans="1:46" s="39" customFormat="1" x14ac:dyDescent="0.35">
      <c r="A286" s="19"/>
      <c r="B286" s="25" t="s">
        <v>1142</v>
      </c>
      <c r="C286" s="25" t="s">
        <v>1143</v>
      </c>
      <c r="D286" s="26" t="s">
        <v>1144</v>
      </c>
      <c r="E286" s="27" t="s">
        <v>185</v>
      </c>
      <c r="F286" s="28">
        <v>500</v>
      </c>
      <c r="G286" s="29">
        <v>37775</v>
      </c>
      <c r="H286" s="30" t="str">
        <f>IF(E286="","",IF(COUNTIF([1]Paramètres!$H:$H,E286)=1,IF([1]Paramètres!$E$3=[1]Paramètres!$A$23,"Belfort/Montbéliard",IF([1]Paramètres!$E$3=[1]Paramètres!$A$24,"Doubs","Franche-Comté")),IF(COUNTIF([1]Paramètres!$I:$I,E286)=1,IF([1]Paramètres!$E$3=[1]Paramètres!$A$23,"Belfort/Montbéliard",IF([1]Paramètres!$E$3=[1]Paramètres!$A$24,"Belfort","Franche-Comté")),IF(COUNTIF([1]Paramètres!$J:$J,E286)=1,IF([1]Paramètres!$E$3=[1]Paramètres!$A$25,"Franche-Comté","Haute-Saône"),IF(COUNTIF([1]Paramètres!$K:$K,E286)=1,IF([1]Paramètres!$E$3=[1]Paramètres!$A$25,"Franche-Comté","Jura"),IF(COUNTIF([1]Paramètres!$G:$G,E286)=1,IF([1]Paramètres!$E$3=[1]Paramètres!$A$23,"Besançon",IF([1]Paramètres!$E$3=[1]Paramètres!$A$24,"Doubs","Franche-Comté")),"*** INCONNU ***"))))))</f>
        <v>Doubs</v>
      </c>
      <c r="I286" s="31">
        <f>LOOKUP(YEAR(G286)-[1]Paramètres!$E$1,[1]Paramètres!$A$1:$A$20)</f>
        <v>-14</v>
      </c>
      <c r="J286" s="31" t="str">
        <f>LOOKUP(I286,[1]Paramètres!$A$1:$B$20)</f>
        <v>C1</v>
      </c>
      <c r="K286" s="31">
        <f t="shared" si="41"/>
        <v>5</v>
      </c>
      <c r="L286" s="32" t="s">
        <v>775</v>
      </c>
      <c r="M286" s="32" t="s">
        <v>749</v>
      </c>
      <c r="N286" s="32" t="s">
        <v>514</v>
      </c>
      <c r="O286" s="32" t="s">
        <v>471</v>
      </c>
      <c r="P286" s="33" t="str">
        <f t="shared" si="35"/>
        <v>25G10H</v>
      </c>
      <c r="Q286" s="34">
        <f t="shared" si="42"/>
        <v>3000</v>
      </c>
      <c r="R286" s="34">
        <f t="shared" si="42"/>
        <v>8000</v>
      </c>
      <c r="S286" s="34">
        <f t="shared" si="42"/>
        <v>20000</v>
      </c>
      <c r="T286" s="34">
        <f t="shared" si="42"/>
        <v>220000</v>
      </c>
      <c r="U286" s="34">
        <f t="shared" si="36"/>
        <v>251000</v>
      </c>
      <c r="V286" s="35" t="str">
        <f t="shared" si="37"/>
        <v>25G</v>
      </c>
      <c r="W286" s="36">
        <f t="shared" si="38"/>
        <v>1000</v>
      </c>
      <c r="X286" s="35" t="str">
        <f t="shared" si="39"/>
        <v>25G10H</v>
      </c>
      <c r="Y286" s="36">
        <f t="shared" si="40"/>
        <v>0</v>
      </c>
      <c r="Z286" s="31" t="str">
        <f ca="1">LOOKUP(I286,[1]Paramètres!$A$1:$A$20,[1]Paramètres!$C$1:$C$21)</f>
        <v>-15</v>
      </c>
      <c r="AA286" s="14" t="s">
        <v>35</v>
      </c>
      <c r="AB286" s="37"/>
      <c r="AC286" s="38"/>
      <c r="AD286" s="38" t="str">
        <f>IF(ISNA(VLOOKUP(D286,'[1]Liste en forme Garçons'!$C:$C,1,FALSE)),"","*")</f>
        <v>*</v>
      </c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</row>
    <row r="287" spans="1:46" s="39" customFormat="1" x14ac:dyDescent="0.35">
      <c r="A287" s="19"/>
      <c r="B287" s="25" t="s">
        <v>1145</v>
      </c>
      <c r="C287" s="25" t="s">
        <v>1146</v>
      </c>
      <c r="D287" s="26" t="s">
        <v>1147</v>
      </c>
      <c r="E287" s="27" t="s">
        <v>340</v>
      </c>
      <c r="F287" s="28">
        <v>500</v>
      </c>
      <c r="G287" s="29">
        <v>37665</v>
      </c>
      <c r="H287" s="30" t="str">
        <f>IF(E287="","",IF(COUNTIF([1]Paramètres!$H:$H,E287)=1,IF([1]Paramètres!$E$3=[1]Paramètres!$A$23,"Belfort/Montbéliard",IF([1]Paramètres!$E$3=[1]Paramètres!$A$24,"Doubs","Franche-Comté")),IF(COUNTIF([1]Paramètres!$I:$I,E287)=1,IF([1]Paramètres!$E$3=[1]Paramètres!$A$23,"Belfort/Montbéliard",IF([1]Paramètres!$E$3=[1]Paramètres!$A$24,"Belfort","Franche-Comté")),IF(COUNTIF([1]Paramètres!$J:$J,E287)=1,IF([1]Paramètres!$E$3=[1]Paramètres!$A$25,"Franche-Comté","Haute-Saône"),IF(COUNTIF([1]Paramètres!$K:$K,E287)=1,IF([1]Paramètres!$E$3=[1]Paramètres!$A$25,"Franche-Comté","Jura"),IF(COUNTIF([1]Paramètres!$G:$G,E287)=1,IF([1]Paramètres!$E$3=[1]Paramètres!$A$23,"Besançon",IF([1]Paramètres!$E$3=[1]Paramètres!$A$24,"Doubs","Franche-Comté")),"*** INCONNU ***"))))))</f>
        <v>Doubs</v>
      </c>
      <c r="I287" s="31">
        <f>LOOKUP(YEAR(G287)-[1]Paramètres!$E$1,[1]Paramètres!$A$1:$A$20)</f>
        <v>-14</v>
      </c>
      <c r="J287" s="31" t="str">
        <f>LOOKUP(I287,[1]Paramètres!$A$1:$B$20)</f>
        <v>C1</v>
      </c>
      <c r="K287" s="31">
        <f t="shared" si="41"/>
        <v>5</v>
      </c>
      <c r="L287" s="32" t="s">
        <v>456</v>
      </c>
      <c r="M287" s="32" t="s">
        <v>511</v>
      </c>
      <c r="N287" s="14" t="s">
        <v>788</v>
      </c>
      <c r="O287" s="14" t="s">
        <v>447</v>
      </c>
      <c r="P287" s="33" t="str">
        <f t="shared" si="35"/>
        <v>21G25H</v>
      </c>
      <c r="Q287" s="34">
        <f t="shared" si="42"/>
        <v>70000</v>
      </c>
      <c r="R287" s="34">
        <f t="shared" si="42"/>
        <v>30000</v>
      </c>
      <c r="S287" s="34">
        <f t="shared" si="42"/>
        <v>2500</v>
      </c>
      <c r="T287" s="34">
        <f t="shared" si="42"/>
        <v>110000</v>
      </c>
      <c r="U287" s="34">
        <f t="shared" si="36"/>
        <v>212500</v>
      </c>
      <c r="V287" s="35" t="str">
        <f t="shared" si="37"/>
        <v>21G</v>
      </c>
      <c r="W287" s="36">
        <f t="shared" si="38"/>
        <v>2500</v>
      </c>
      <c r="X287" s="35" t="str">
        <f t="shared" si="39"/>
        <v>21G25H</v>
      </c>
      <c r="Y287" s="36">
        <f t="shared" si="40"/>
        <v>0</v>
      </c>
      <c r="Z287" s="31" t="str">
        <f ca="1">LOOKUP(I287,[1]Paramètres!$A$1:$A$20,[1]Paramètres!$C$1:$C$21)</f>
        <v>-15</v>
      </c>
      <c r="AA287" s="14" t="s">
        <v>35</v>
      </c>
      <c r="AB287" s="37"/>
      <c r="AC287" s="38"/>
      <c r="AD287" s="38" t="str">
        <f>IF(ISNA(VLOOKUP(D287,'[1]Liste en forme Garçons'!$C:$C,1,FALSE)),"","*")</f>
        <v>*</v>
      </c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</row>
    <row r="288" spans="1:46" s="39" customFormat="1" x14ac:dyDescent="0.35">
      <c r="A288" s="19"/>
      <c r="B288" s="25" t="s">
        <v>721</v>
      </c>
      <c r="C288" s="25" t="s">
        <v>1148</v>
      </c>
      <c r="D288" s="26" t="s">
        <v>1149</v>
      </c>
      <c r="E288" s="27" t="s">
        <v>185</v>
      </c>
      <c r="F288" s="28">
        <v>500</v>
      </c>
      <c r="G288" s="29">
        <v>37754</v>
      </c>
      <c r="H288" s="30" t="str">
        <f>IF(E288="","",IF(COUNTIF([1]Paramètres!$H:$H,E288)=1,IF([1]Paramètres!$E$3=[1]Paramètres!$A$23,"Belfort/Montbéliard",IF([1]Paramètres!$E$3=[1]Paramètres!$A$24,"Doubs","Franche-Comté")),IF(COUNTIF([1]Paramètres!$I:$I,E288)=1,IF([1]Paramètres!$E$3=[1]Paramètres!$A$23,"Belfort/Montbéliard",IF([1]Paramètres!$E$3=[1]Paramètres!$A$24,"Belfort","Franche-Comté")),IF(COUNTIF([1]Paramètres!$J:$J,E288)=1,IF([1]Paramètres!$E$3=[1]Paramètres!$A$25,"Franche-Comté","Haute-Saône"),IF(COUNTIF([1]Paramètres!$K:$K,E288)=1,IF([1]Paramètres!$E$3=[1]Paramètres!$A$25,"Franche-Comté","Jura"),IF(COUNTIF([1]Paramètres!$G:$G,E288)=1,IF([1]Paramètres!$E$3=[1]Paramètres!$A$23,"Besançon",IF([1]Paramètres!$E$3=[1]Paramètres!$A$24,"Doubs","Franche-Comté")),"*** INCONNU ***"))))))</f>
        <v>Doubs</v>
      </c>
      <c r="I288" s="31">
        <f>LOOKUP(YEAR(G288)-[1]Paramètres!$E$1,[1]Paramètres!$A$1:$A$20)</f>
        <v>-14</v>
      </c>
      <c r="J288" s="31" t="str">
        <f>LOOKUP(I288,[1]Paramètres!$A$1:$B$20)</f>
        <v>C1</v>
      </c>
      <c r="K288" s="31">
        <f t="shared" si="41"/>
        <v>5</v>
      </c>
      <c r="L288" s="32" t="s">
        <v>448</v>
      </c>
      <c r="M288" s="32" t="s">
        <v>514</v>
      </c>
      <c r="N288" s="14">
        <v>0</v>
      </c>
      <c r="O288" s="14" t="s">
        <v>448</v>
      </c>
      <c r="P288" s="33" t="str">
        <f t="shared" si="35"/>
        <v>12G</v>
      </c>
      <c r="Q288" s="34">
        <f t="shared" si="42"/>
        <v>50000</v>
      </c>
      <c r="R288" s="34">
        <f t="shared" si="42"/>
        <v>20000</v>
      </c>
      <c r="S288" s="34">
        <f t="shared" si="42"/>
        <v>0</v>
      </c>
      <c r="T288" s="34">
        <f t="shared" si="42"/>
        <v>50000</v>
      </c>
      <c r="U288" s="34">
        <f t="shared" si="36"/>
        <v>120000</v>
      </c>
      <c r="V288" s="35" t="str">
        <f t="shared" si="37"/>
        <v>12G</v>
      </c>
      <c r="W288" s="36">
        <f t="shared" si="38"/>
        <v>0</v>
      </c>
      <c r="X288" s="35" t="str">
        <f t="shared" si="39"/>
        <v>12G</v>
      </c>
      <c r="Y288" s="36">
        <f t="shared" si="40"/>
        <v>0</v>
      </c>
      <c r="Z288" s="31" t="str">
        <f ca="1">LOOKUP(I288,[1]Paramètres!$A$1:$A$20,[1]Paramètres!$C$1:$C$21)</f>
        <v>-15</v>
      </c>
      <c r="AA288" s="14" t="s">
        <v>35</v>
      </c>
      <c r="AB288" s="37"/>
      <c r="AC288" s="38"/>
      <c r="AD288" s="38" t="str">
        <f>IF(ISNA(VLOOKUP(D288,'[1]Liste en forme Garçons'!$C:$C,1,FALSE)),"","*")</f>
        <v>*</v>
      </c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</row>
    <row r="289" spans="1:46" s="39" customFormat="1" x14ac:dyDescent="0.35">
      <c r="A289" s="19"/>
      <c r="B289" s="25" t="s">
        <v>548</v>
      </c>
      <c r="C289" s="25" t="s">
        <v>1150</v>
      </c>
      <c r="D289" s="26" t="s">
        <v>1151</v>
      </c>
      <c r="E289" s="27" t="s">
        <v>128</v>
      </c>
      <c r="F289" s="28">
        <v>500</v>
      </c>
      <c r="G289" s="29">
        <v>37869</v>
      </c>
      <c r="H289" s="30" t="str">
        <f>IF(E289="","",IF(COUNTIF([1]Paramètres!$H:$H,E289)=1,IF([1]Paramètres!$E$3=[1]Paramètres!$A$23,"Belfort/Montbéliard",IF([1]Paramètres!$E$3=[1]Paramètres!$A$24,"Doubs","Franche-Comté")),IF(COUNTIF([1]Paramètres!$I:$I,E289)=1,IF([1]Paramètres!$E$3=[1]Paramètres!$A$23,"Belfort/Montbéliard",IF([1]Paramètres!$E$3=[1]Paramètres!$A$24,"Belfort","Franche-Comté")),IF(COUNTIF([1]Paramètres!$J:$J,E289)=1,IF([1]Paramètres!$E$3=[1]Paramètres!$A$25,"Franche-Comté","Haute-Saône"),IF(COUNTIF([1]Paramètres!$K:$K,E289)=1,IF([1]Paramètres!$E$3=[1]Paramètres!$A$25,"Franche-Comté","Jura"),IF(COUNTIF([1]Paramètres!$G:$G,E289)=1,IF([1]Paramètres!$E$3=[1]Paramètres!$A$23,"Besançon",IF([1]Paramètres!$E$3=[1]Paramètres!$A$24,"Doubs","Franche-Comté")),"*** INCONNU ***"))))))</f>
        <v>Doubs</v>
      </c>
      <c r="I289" s="31">
        <f>LOOKUP(YEAR(G289)-[1]Paramètres!$E$1,[1]Paramètres!$A$1:$A$20)</f>
        <v>-14</v>
      </c>
      <c r="J289" s="31" t="str">
        <f>LOOKUP(I289,[1]Paramètres!$A$1:$B$20)</f>
        <v>C1</v>
      </c>
      <c r="K289" s="31">
        <f t="shared" si="41"/>
        <v>5</v>
      </c>
      <c r="L289" s="32" t="s">
        <v>803</v>
      </c>
      <c r="M289" s="32" t="s">
        <v>1152</v>
      </c>
      <c r="N289" s="32" t="s">
        <v>806</v>
      </c>
      <c r="O289" s="32" t="s">
        <v>480</v>
      </c>
      <c r="P289" s="33" t="str">
        <f t="shared" si="35"/>
        <v>9G32H</v>
      </c>
      <c r="Q289" s="34">
        <f t="shared" si="42"/>
        <v>500</v>
      </c>
      <c r="R289" s="34">
        <f t="shared" si="42"/>
        <v>1200</v>
      </c>
      <c r="S289" s="34">
        <f t="shared" si="42"/>
        <v>1500</v>
      </c>
      <c r="T289" s="34">
        <f t="shared" si="42"/>
        <v>90000</v>
      </c>
      <c r="U289" s="34">
        <f t="shared" si="36"/>
        <v>93200</v>
      </c>
      <c r="V289" s="35" t="str">
        <f t="shared" si="37"/>
        <v>9G</v>
      </c>
      <c r="W289" s="36">
        <f t="shared" si="38"/>
        <v>3200</v>
      </c>
      <c r="X289" s="35" t="str">
        <f t="shared" si="39"/>
        <v>9G32H</v>
      </c>
      <c r="Y289" s="36">
        <f t="shared" si="40"/>
        <v>0</v>
      </c>
      <c r="Z289" s="31" t="str">
        <f ca="1">LOOKUP(I289,[1]Paramètres!$A$1:$A$20,[1]Paramètres!$C$1:$C$21)</f>
        <v>-15</v>
      </c>
      <c r="AA289" s="14" t="s">
        <v>35</v>
      </c>
      <c r="AB289" s="37"/>
      <c r="AC289" s="38"/>
      <c r="AD289" s="38" t="str">
        <f>IF(ISNA(VLOOKUP(D289,'[1]Liste en forme Garçons'!$C:$C,1,FALSE)),"","*")</f>
        <v>*</v>
      </c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</row>
    <row r="290" spans="1:46" s="39" customFormat="1" x14ac:dyDescent="0.35">
      <c r="A290" s="19"/>
      <c r="B290" s="25" t="s">
        <v>560</v>
      </c>
      <c r="C290" s="25" t="s">
        <v>1153</v>
      </c>
      <c r="D290" s="26" t="s">
        <v>1154</v>
      </c>
      <c r="E290" s="27" t="s">
        <v>102</v>
      </c>
      <c r="F290" s="28">
        <v>500</v>
      </c>
      <c r="G290" s="29">
        <v>37384</v>
      </c>
      <c r="H290" s="30" t="str">
        <f>IF(E290="","",IF(COUNTIF([1]Paramètres!$H:$H,E290)=1,IF([1]Paramètres!$E$3=[1]Paramètres!$A$23,"Belfort/Montbéliard",IF([1]Paramètres!$E$3=[1]Paramètres!$A$24,"Doubs","Franche-Comté")),IF(COUNTIF([1]Paramètres!$I:$I,E290)=1,IF([1]Paramètres!$E$3=[1]Paramètres!$A$23,"Belfort/Montbéliard",IF([1]Paramètres!$E$3=[1]Paramètres!$A$24,"Belfort","Franche-Comté")),IF(COUNTIF([1]Paramètres!$J:$J,E290)=1,IF([1]Paramètres!$E$3=[1]Paramètres!$A$25,"Franche-Comté","Haute-Saône"),IF(COUNTIF([1]Paramètres!$K:$K,E290)=1,IF([1]Paramètres!$E$3=[1]Paramètres!$A$25,"Franche-Comté","Jura"),IF(COUNTIF([1]Paramètres!$G:$G,E290)=1,IF([1]Paramètres!$E$3=[1]Paramètres!$A$23,"Besançon",IF([1]Paramètres!$E$3=[1]Paramètres!$A$24,"Doubs","Franche-Comté")),"*** INCONNU ***"))))))</f>
        <v>Doubs</v>
      </c>
      <c r="I290" s="31">
        <f>LOOKUP(YEAR(G290)-[1]Paramètres!$E$1,[1]Paramètres!$A$1:$A$20)</f>
        <v>-15</v>
      </c>
      <c r="J290" s="31" t="str">
        <f>LOOKUP(I290,[1]Paramètres!$A$1:$B$20)</f>
        <v>C2</v>
      </c>
      <c r="K290" s="31">
        <f t="shared" si="41"/>
        <v>5</v>
      </c>
      <c r="L290" s="32" t="s">
        <v>832</v>
      </c>
      <c r="M290" s="32" t="s">
        <v>803</v>
      </c>
      <c r="N290" s="32" t="s">
        <v>807</v>
      </c>
      <c r="O290" s="32" t="s">
        <v>456</v>
      </c>
      <c r="P290" s="33" t="str">
        <f t="shared" si="35"/>
        <v>7G17H</v>
      </c>
      <c r="Q290" s="34">
        <f t="shared" si="42"/>
        <v>200</v>
      </c>
      <c r="R290" s="34">
        <f t="shared" si="42"/>
        <v>500</v>
      </c>
      <c r="S290" s="34">
        <f t="shared" si="42"/>
        <v>1000</v>
      </c>
      <c r="T290" s="34">
        <f t="shared" si="42"/>
        <v>70000</v>
      </c>
      <c r="U290" s="34">
        <f t="shared" si="36"/>
        <v>71700</v>
      </c>
      <c r="V290" s="35" t="str">
        <f t="shared" si="37"/>
        <v>7G</v>
      </c>
      <c r="W290" s="36">
        <f t="shared" si="38"/>
        <v>1700</v>
      </c>
      <c r="X290" s="35" t="str">
        <f t="shared" si="39"/>
        <v>7G17H</v>
      </c>
      <c r="Y290" s="36">
        <f t="shared" si="40"/>
        <v>0</v>
      </c>
      <c r="Z290" s="31" t="str">
        <f ca="1">LOOKUP(I290,[1]Paramètres!$A$1:$A$20,[1]Paramètres!$C$1:$C$21)</f>
        <v>-15</v>
      </c>
      <c r="AA290" s="14" t="s">
        <v>35</v>
      </c>
      <c r="AB290" s="37"/>
      <c r="AC290" s="38"/>
      <c r="AD290" s="38" t="str">
        <f>IF(ISNA(VLOOKUP(D290,'[1]Liste en forme Garçons'!$C:$C,1,FALSE)),"","*")</f>
        <v>*</v>
      </c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</row>
    <row r="291" spans="1:46" s="39" customFormat="1" x14ac:dyDescent="0.35">
      <c r="A291" s="19"/>
      <c r="B291" s="25" t="s">
        <v>983</v>
      </c>
      <c r="C291" s="25" t="s">
        <v>1155</v>
      </c>
      <c r="D291" s="26" t="s">
        <v>1156</v>
      </c>
      <c r="E291" s="27" t="s">
        <v>128</v>
      </c>
      <c r="F291" s="28">
        <v>532</v>
      </c>
      <c r="G291" s="29">
        <v>37941</v>
      </c>
      <c r="H291" s="30" t="str">
        <f>IF(E291="","",IF(COUNTIF([1]Paramètres!$H:$H,E291)=1,IF([1]Paramètres!$E$3=[1]Paramètres!$A$23,"Belfort/Montbéliard",IF([1]Paramètres!$E$3=[1]Paramètres!$A$24,"Doubs","Franche-Comté")),IF(COUNTIF([1]Paramètres!$I:$I,E291)=1,IF([1]Paramètres!$E$3=[1]Paramètres!$A$23,"Belfort/Montbéliard",IF([1]Paramètres!$E$3=[1]Paramètres!$A$24,"Belfort","Franche-Comté")),IF(COUNTIF([1]Paramètres!$J:$J,E291)=1,IF([1]Paramètres!$E$3=[1]Paramètres!$A$25,"Franche-Comté","Haute-Saône"),IF(COUNTIF([1]Paramètres!$K:$K,E291)=1,IF([1]Paramètres!$E$3=[1]Paramètres!$A$25,"Franche-Comté","Jura"),IF(COUNTIF([1]Paramètres!$G:$G,E291)=1,IF([1]Paramètres!$E$3=[1]Paramètres!$A$23,"Besançon",IF([1]Paramètres!$E$3=[1]Paramètres!$A$24,"Doubs","Franche-Comté")),"*** INCONNU ***"))))))</f>
        <v>Doubs</v>
      </c>
      <c r="I291" s="31">
        <f>LOOKUP(YEAR(G291)-[1]Paramètres!$E$1,[1]Paramètres!$A$1:$A$20)</f>
        <v>-14</v>
      </c>
      <c r="J291" s="31" t="str">
        <f>LOOKUP(I291,[1]Paramètres!$A$1:$B$20)</f>
        <v>C1</v>
      </c>
      <c r="K291" s="31">
        <f t="shared" si="41"/>
        <v>5</v>
      </c>
      <c r="L291" s="32" t="s">
        <v>692</v>
      </c>
      <c r="M291" s="32" t="s">
        <v>1157</v>
      </c>
      <c r="N291" s="32" t="s">
        <v>775</v>
      </c>
      <c r="O291" s="32">
        <v>0</v>
      </c>
      <c r="P291" s="33" t="str">
        <f t="shared" si="35"/>
        <v>1G40H</v>
      </c>
      <c r="Q291" s="34">
        <f t="shared" si="42"/>
        <v>5000</v>
      </c>
      <c r="R291" s="34">
        <f t="shared" si="42"/>
        <v>6000</v>
      </c>
      <c r="S291" s="34">
        <f t="shared" si="42"/>
        <v>3000</v>
      </c>
      <c r="T291" s="34">
        <f t="shared" si="42"/>
        <v>0</v>
      </c>
      <c r="U291" s="34">
        <f t="shared" si="36"/>
        <v>14000</v>
      </c>
      <c r="V291" s="35" t="str">
        <f t="shared" si="37"/>
        <v>1G</v>
      </c>
      <c r="W291" s="36">
        <f t="shared" si="38"/>
        <v>4000</v>
      </c>
      <c r="X291" s="35" t="str">
        <f t="shared" si="39"/>
        <v>1G40H</v>
      </c>
      <c r="Y291" s="36">
        <f t="shared" si="40"/>
        <v>0</v>
      </c>
      <c r="Z291" s="31" t="str">
        <f ca="1">LOOKUP(I291,[1]Paramètres!$A$1:$A$20,[1]Paramètres!$C$1:$C$21)</f>
        <v>-15</v>
      </c>
      <c r="AA291" s="14" t="s">
        <v>35</v>
      </c>
      <c r="AB291" s="37" t="s">
        <v>1158</v>
      </c>
      <c r="AC291" s="38"/>
      <c r="AD291" s="38" t="str">
        <f>IF(ISNA(VLOOKUP(D291,'[1]Liste en forme Garçons'!$C:$C,1,FALSE)),"","*")</f>
        <v>*</v>
      </c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</row>
    <row r="292" spans="1:46" s="39" customFormat="1" x14ac:dyDescent="0.35">
      <c r="A292" s="19"/>
      <c r="B292" s="25" t="s">
        <v>1078</v>
      </c>
      <c r="C292" s="25" t="s">
        <v>1159</v>
      </c>
      <c r="D292" s="26" t="s">
        <v>1160</v>
      </c>
      <c r="E292" s="27" t="s">
        <v>67</v>
      </c>
      <c r="F292" s="28">
        <v>500</v>
      </c>
      <c r="G292" s="29">
        <v>37875</v>
      </c>
      <c r="H292" s="30" t="str">
        <f>IF(E292="","",IF(COUNTIF([1]Paramètres!$H:$H,E292)=1,IF([1]Paramètres!$E$3=[1]Paramètres!$A$23,"Belfort/Montbéliard",IF([1]Paramètres!$E$3=[1]Paramètres!$A$24,"Doubs","Franche-Comté")),IF(COUNTIF([1]Paramètres!$I:$I,E292)=1,IF([1]Paramètres!$E$3=[1]Paramètres!$A$23,"Belfort/Montbéliard",IF([1]Paramètres!$E$3=[1]Paramètres!$A$24,"Belfort","Franche-Comté")),IF(COUNTIF([1]Paramètres!$J:$J,E292)=1,IF([1]Paramètres!$E$3=[1]Paramètres!$A$25,"Franche-Comté","Haute-Saône"),IF(COUNTIF([1]Paramètres!$K:$K,E292)=1,IF([1]Paramètres!$E$3=[1]Paramètres!$A$25,"Franche-Comté","Jura"),IF(COUNTIF([1]Paramètres!$G:$G,E292)=1,IF([1]Paramètres!$E$3=[1]Paramètres!$A$23,"Besançon",IF([1]Paramètres!$E$3=[1]Paramètres!$A$24,"Doubs","Franche-Comté")),"*** INCONNU ***"))))))</f>
        <v>Doubs</v>
      </c>
      <c r="I292" s="31">
        <f>LOOKUP(YEAR(G292)-[1]Paramètres!$E$1,[1]Paramètres!$A$1:$A$20)</f>
        <v>-14</v>
      </c>
      <c r="J292" s="31" t="str">
        <f>LOOKUP(I292,[1]Paramètres!$A$1:$B$20)</f>
        <v>C1</v>
      </c>
      <c r="K292" s="31">
        <f t="shared" si="41"/>
        <v>5</v>
      </c>
      <c r="L292" s="32" t="s">
        <v>806</v>
      </c>
      <c r="M292" s="32" t="s">
        <v>1161</v>
      </c>
      <c r="N292" s="32">
        <v>0</v>
      </c>
      <c r="O292" s="32">
        <v>0</v>
      </c>
      <c r="P292" s="33" t="str">
        <f t="shared" si="35"/>
        <v>36H</v>
      </c>
      <c r="Q292" s="34">
        <f t="shared" si="42"/>
        <v>1500</v>
      </c>
      <c r="R292" s="34">
        <f t="shared" si="42"/>
        <v>2100</v>
      </c>
      <c r="S292" s="34">
        <f t="shared" si="42"/>
        <v>0</v>
      </c>
      <c r="T292" s="34">
        <f t="shared" si="42"/>
        <v>0</v>
      </c>
      <c r="U292" s="34">
        <f t="shared" si="36"/>
        <v>3600</v>
      </c>
      <c r="V292" s="35" t="str">
        <f t="shared" si="37"/>
        <v>36H</v>
      </c>
      <c r="W292" s="36">
        <f t="shared" si="38"/>
        <v>0</v>
      </c>
      <c r="X292" s="35" t="str">
        <f t="shared" si="39"/>
        <v>36H</v>
      </c>
      <c r="Y292" s="36">
        <f t="shared" si="40"/>
        <v>0</v>
      </c>
      <c r="Z292" s="31" t="str">
        <f ca="1">LOOKUP(I292,[1]Paramètres!$A$1:$A$20,[1]Paramètres!$C$1:$C$21)</f>
        <v>-15</v>
      </c>
      <c r="AA292" s="14" t="s">
        <v>35</v>
      </c>
      <c r="AB292" s="100" t="s">
        <v>1162</v>
      </c>
      <c r="AC292" s="38"/>
      <c r="AD292" s="38" t="str">
        <f>IF(ISNA(VLOOKUP(D292,'[1]Liste en forme Garçons'!$C:$C,1,FALSE)),"","*")</f>
        <v>*</v>
      </c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</row>
    <row r="293" spans="1:46" s="39" customFormat="1" x14ac:dyDescent="0.35">
      <c r="A293" s="19"/>
      <c r="B293" s="25" t="s">
        <v>125</v>
      </c>
      <c r="C293" s="25" t="s">
        <v>1163</v>
      </c>
      <c r="D293" s="26" t="s">
        <v>1164</v>
      </c>
      <c r="E293" s="27" t="s">
        <v>1165</v>
      </c>
      <c r="F293" s="28">
        <v>500</v>
      </c>
      <c r="G293" s="29">
        <v>37414</v>
      </c>
      <c r="H293" s="30" t="str">
        <f>IF(E293="","",IF(COUNTIF([1]Paramètres!$H:$H,E293)=1,IF([1]Paramètres!$E$3=[1]Paramètres!$A$23,"Belfort/Montbéliard",IF([1]Paramètres!$E$3=[1]Paramètres!$A$24,"Doubs","Franche-Comté")),IF(COUNTIF([1]Paramètres!$I:$I,E293)=1,IF([1]Paramètres!$E$3=[1]Paramètres!$A$23,"Belfort/Montbéliard",IF([1]Paramètres!$E$3=[1]Paramètres!$A$24,"Belfort","Franche-Comté")),IF(COUNTIF([1]Paramètres!$J:$J,E293)=1,IF([1]Paramètres!$E$3=[1]Paramètres!$A$25,"Franche-Comté","Haute-Saône"),IF(COUNTIF([1]Paramètres!$K:$K,E293)=1,IF([1]Paramètres!$E$3=[1]Paramètres!$A$25,"Franche-Comté","Jura"),IF(COUNTIF([1]Paramètres!$G:$G,E293)=1,IF([1]Paramètres!$E$3=[1]Paramètres!$A$23,"Besançon",IF([1]Paramètres!$E$3=[1]Paramètres!$A$24,"Doubs","Franche-Comté")),"*** INCONNU ***"))))))</f>
        <v>Doubs</v>
      </c>
      <c r="I293" s="31">
        <f>LOOKUP(YEAR(G293)-[1]Paramètres!$E$1,[1]Paramètres!$A$1:$A$20)</f>
        <v>-15</v>
      </c>
      <c r="J293" s="31" t="str">
        <f>LOOKUP(I293,[1]Paramètres!$A$1:$B$20)</f>
        <v>C2</v>
      </c>
      <c r="K293" s="31">
        <f t="shared" si="41"/>
        <v>5</v>
      </c>
      <c r="L293" s="32" t="s">
        <v>46</v>
      </c>
      <c r="M293" s="32" t="s">
        <v>832</v>
      </c>
      <c r="N293" s="32" t="s">
        <v>787</v>
      </c>
      <c r="O293" s="32">
        <v>0</v>
      </c>
      <c r="P293" s="33" t="str">
        <f t="shared" si="35"/>
        <v>22H</v>
      </c>
      <c r="Q293" s="34">
        <f t="shared" si="42"/>
        <v>0</v>
      </c>
      <c r="R293" s="34">
        <f t="shared" si="42"/>
        <v>200</v>
      </c>
      <c r="S293" s="34">
        <f t="shared" si="42"/>
        <v>2000</v>
      </c>
      <c r="T293" s="34">
        <f t="shared" si="42"/>
        <v>0</v>
      </c>
      <c r="U293" s="34">
        <f t="shared" si="36"/>
        <v>2200</v>
      </c>
      <c r="V293" s="35" t="str">
        <f t="shared" si="37"/>
        <v>22H</v>
      </c>
      <c r="W293" s="36">
        <f t="shared" si="38"/>
        <v>0</v>
      </c>
      <c r="X293" s="35" t="str">
        <f t="shared" si="39"/>
        <v>22H</v>
      </c>
      <c r="Y293" s="36">
        <f t="shared" si="40"/>
        <v>0</v>
      </c>
      <c r="Z293" s="31" t="str">
        <f ca="1">LOOKUP(I293,[1]Paramètres!$A$1:$A$20,[1]Paramètres!$C$1:$C$21)</f>
        <v>-15</v>
      </c>
      <c r="AA293" s="14" t="s">
        <v>35</v>
      </c>
      <c r="AB293" s="37" t="s">
        <v>1158</v>
      </c>
      <c r="AC293" s="3"/>
      <c r="AD293" s="38" t="str">
        <f>IF(ISNA(VLOOKUP(D293,'[1]Liste en forme Garçons'!$C:$C,1,FALSE)),"","*")</f>
        <v>*</v>
      </c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 s="39" customFormat="1" x14ac:dyDescent="0.35">
      <c r="A294" s="19"/>
      <c r="B294" s="25" t="s">
        <v>48</v>
      </c>
      <c r="C294" s="25" t="s">
        <v>1166</v>
      </c>
      <c r="D294" s="26" t="s">
        <v>1167</v>
      </c>
      <c r="E294" s="44" t="s">
        <v>93</v>
      </c>
      <c r="F294" s="28">
        <v>500</v>
      </c>
      <c r="G294" s="29">
        <v>37273</v>
      </c>
      <c r="H294" s="30" t="str">
        <f>IF(E294="","",IF(COUNTIF([1]Paramètres!$H:$H,E294)=1,IF([1]Paramètres!$E$3=[1]Paramètres!$A$23,"Belfort/Montbéliard",IF([1]Paramètres!$E$3=[1]Paramètres!$A$24,"Doubs","Franche-Comté")),IF(COUNTIF([1]Paramètres!$I:$I,E294)=1,IF([1]Paramètres!$E$3=[1]Paramètres!$A$23,"Belfort/Montbéliard",IF([1]Paramètres!$E$3=[1]Paramètres!$A$24,"Belfort","Franche-Comté")),IF(COUNTIF([1]Paramètres!$J:$J,E294)=1,IF([1]Paramètres!$E$3=[1]Paramètres!$A$25,"Franche-Comté","Haute-Saône"),IF(COUNTIF([1]Paramètres!$K:$K,E294)=1,IF([1]Paramètres!$E$3=[1]Paramètres!$A$25,"Franche-Comté","Jura"),IF(COUNTIF([1]Paramètres!$G:$G,E294)=1,IF([1]Paramètres!$E$3=[1]Paramètres!$A$23,"Besançon",IF([1]Paramètres!$E$3=[1]Paramètres!$A$24,"Doubs","Franche-Comté")),"*** INCONNU ***"))))))</f>
        <v>Doubs</v>
      </c>
      <c r="I294" s="31">
        <f>LOOKUP(YEAR(G294)-[1]Paramètres!$E$1,[1]Paramètres!$A$1:$A$20)</f>
        <v>-15</v>
      </c>
      <c r="J294" s="31" t="str">
        <f>LOOKUP(I294,[1]Paramètres!$A$1:$B$20)</f>
        <v>C2</v>
      </c>
      <c r="K294" s="31">
        <f t="shared" si="41"/>
        <v>5</v>
      </c>
      <c r="L294" s="14">
        <v>0</v>
      </c>
      <c r="M294" s="14">
        <v>0</v>
      </c>
      <c r="N294" s="14">
        <v>0</v>
      </c>
      <c r="O294" s="14">
        <v>0</v>
      </c>
      <c r="P294" s="33" t="str">
        <f t="shared" si="35"/>
        <v>0</v>
      </c>
      <c r="Q294" s="34">
        <f t="shared" si="42"/>
        <v>0</v>
      </c>
      <c r="R294" s="34">
        <f t="shared" si="42"/>
        <v>0</v>
      </c>
      <c r="S294" s="34">
        <f t="shared" si="42"/>
        <v>0</v>
      </c>
      <c r="T294" s="34">
        <f t="shared" si="42"/>
        <v>0</v>
      </c>
      <c r="U294" s="34">
        <f t="shared" si="36"/>
        <v>0</v>
      </c>
      <c r="V294" s="35" t="str">
        <f t="shared" si="37"/>
        <v>0</v>
      </c>
      <c r="W294" s="36">
        <f t="shared" si="38"/>
        <v>0</v>
      </c>
      <c r="X294" s="35" t="str">
        <f t="shared" si="39"/>
        <v>0</v>
      </c>
      <c r="Y294" s="36">
        <f t="shared" si="40"/>
        <v>0</v>
      </c>
      <c r="Z294" s="31" t="str">
        <f ca="1">LOOKUP(I294,[1]Paramètres!$A$1:$A$20,[1]Paramètres!$C$1:$C$21)</f>
        <v>-15</v>
      </c>
      <c r="AA294" s="14" t="s">
        <v>35</v>
      </c>
      <c r="AB294" s="37" t="s">
        <v>1042</v>
      </c>
      <c r="AC294" s="3"/>
      <c r="AD294" s="38" t="str">
        <f>IF(ISNA(VLOOKUP(D294,'[1]Liste en forme Garçons'!$C:$C,1,FALSE)),"","*")</f>
        <v>*</v>
      </c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 s="39" customFormat="1" x14ac:dyDescent="0.35">
      <c r="A295" s="19"/>
      <c r="B295" s="25" t="s">
        <v>75</v>
      </c>
      <c r="C295" s="25" t="s">
        <v>76</v>
      </c>
      <c r="D295" s="26" t="s">
        <v>77</v>
      </c>
      <c r="E295" s="27" t="s">
        <v>51</v>
      </c>
      <c r="F295" s="28">
        <v>1733</v>
      </c>
      <c r="G295" s="29">
        <v>36740</v>
      </c>
      <c r="H295" s="30" t="str">
        <f>IF(E295="","",IF(COUNTIF([1]Paramètres!$H:$H,E295)=1,IF([1]Paramètres!$E$3=[1]Paramètres!$A$23,"Belfort/Montbéliard",IF([1]Paramètres!$E$3=[1]Paramètres!$A$24,"Doubs","Franche-Comté")),IF(COUNTIF([1]Paramètres!$I:$I,E295)=1,IF([1]Paramètres!$E$3=[1]Paramètres!$A$23,"Belfort/Montbéliard",IF([1]Paramètres!$E$3=[1]Paramètres!$A$24,"Belfort","Franche-Comté")),IF(COUNTIF([1]Paramètres!$J:$J,E295)=1,IF([1]Paramètres!$E$3=[1]Paramètres!$A$25,"Franche-Comté","Haute-Saône"),IF(COUNTIF([1]Paramètres!$K:$K,E295)=1,IF([1]Paramètres!$E$3=[1]Paramètres!$A$25,"Franche-Comté","Jura"),IF(COUNTIF([1]Paramètres!$G:$G,E295)=1,IF([1]Paramètres!$E$3=[1]Paramètres!$A$23,"Besançon",IF([1]Paramètres!$E$3=[1]Paramètres!$A$24,"Doubs","Franche-Comté")),"*** INCONNU ***"))))))</f>
        <v>Doubs</v>
      </c>
      <c r="I295" s="31">
        <f>LOOKUP(YEAR(G295)-[1]Paramètres!$E$1,[1]Paramètres!$A$1:$A$20)</f>
        <v>-17</v>
      </c>
      <c r="J295" s="31" t="str">
        <f>LOOKUP(I295,[1]Paramètres!$A$1:$B$20)</f>
        <v>J2</v>
      </c>
      <c r="K295" s="31">
        <f t="shared" si="41"/>
        <v>17</v>
      </c>
      <c r="L295" s="32" t="s">
        <v>78</v>
      </c>
      <c r="M295" s="32" t="s">
        <v>56</v>
      </c>
      <c r="N295" s="14" t="s">
        <v>79</v>
      </c>
      <c r="O295" s="14" t="s">
        <v>80</v>
      </c>
      <c r="P295" s="33" t="str">
        <f t="shared" si="35"/>
        <v>96C</v>
      </c>
      <c r="Q295" s="34">
        <f t="shared" si="42"/>
        <v>1000000000000</v>
      </c>
      <c r="R295" s="34">
        <f t="shared" si="42"/>
        <v>40000000000000</v>
      </c>
      <c r="S295" s="34">
        <f t="shared" si="42"/>
        <v>20000000000000</v>
      </c>
      <c r="T295" s="34">
        <f t="shared" si="42"/>
        <v>35000000000000</v>
      </c>
      <c r="U295" s="34">
        <f t="shared" si="36"/>
        <v>96000000000000</v>
      </c>
      <c r="V295" s="35" t="str">
        <f t="shared" si="37"/>
        <v>96C</v>
      </c>
      <c r="W295" s="36">
        <f t="shared" si="38"/>
        <v>0</v>
      </c>
      <c r="X295" s="35" t="str">
        <f t="shared" si="39"/>
        <v>96C</v>
      </c>
      <c r="Y295" s="36">
        <f t="shared" si="40"/>
        <v>0</v>
      </c>
      <c r="Z295" s="31" t="str">
        <f ca="1">LOOKUP(I295,[1]Paramètres!$A$1:$A$20,[1]Paramètres!$C$1:$C$21)</f>
        <v>-18</v>
      </c>
      <c r="AA295" s="14" t="s">
        <v>35</v>
      </c>
      <c r="AB295" s="37"/>
      <c r="AC295" s="38"/>
      <c r="AD295" s="38" t="str">
        <f>IF(ISNA(VLOOKUP(D295,'[1]Liste en forme Garçons'!$C:$C,1,FALSE)),"","*")</f>
        <v>*</v>
      </c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</row>
    <row r="296" spans="1:46" s="39" customFormat="1" x14ac:dyDescent="0.35">
      <c r="A296" s="19"/>
      <c r="B296" s="25" t="s">
        <v>517</v>
      </c>
      <c r="C296" s="25" t="s">
        <v>518</v>
      </c>
      <c r="D296" s="26" t="s">
        <v>519</v>
      </c>
      <c r="E296" s="27" t="s">
        <v>29</v>
      </c>
      <c r="F296" s="28">
        <v>1770</v>
      </c>
      <c r="G296" s="29">
        <v>36851</v>
      </c>
      <c r="H296" s="30" t="str">
        <f>IF(E296="","",IF(COUNTIF([1]Paramètres!$H:$H,E296)=1,IF([1]Paramètres!$E$3=[1]Paramètres!$A$23,"Belfort/Montbéliard",IF([1]Paramètres!$E$3=[1]Paramètres!$A$24,"Doubs","Franche-Comté")),IF(COUNTIF([1]Paramètres!$I:$I,E296)=1,IF([1]Paramètres!$E$3=[1]Paramètres!$A$23,"Belfort/Montbéliard",IF([1]Paramètres!$E$3=[1]Paramètres!$A$24,"Belfort","Franche-Comté")),IF(COUNTIF([1]Paramètres!$J:$J,E296)=1,IF([1]Paramètres!$E$3=[1]Paramètres!$A$25,"Franche-Comté","Haute-Saône"),IF(COUNTIF([1]Paramètres!$K:$K,E296)=1,IF([1]Paramètres!$E$3=[1]Paramètres!$A$25,"Franche-Comté","Jura"),IF(COUNTIF([1]Paramètres!$G:$G,E296)=1,IF([1]Paramètres!$E$3=[1]Paramètres!$A$23,"Besançon",IF([1]Paramètres!$E$3=[1]Paramètres!$A$24,"Doubs","Franche-Comté")),"*** INCONNU ***"))))))</f>
        <v>Doubs</v>
      </c>
      <c r="I296" s="31">
        <f>LOOKUP(YEAR(G296)-[1]Paramètres!$E$1,[1]Paramètres!$A$1:$A$20)</f>
        <v>-17</v>
      </c>
      <c r="J296" s="31" t="str">
        <f>LOOKUP(I296,[1]Paramètres!$A$1:$B$20)</f>
        <v>J2</v>
      </c>
      <c r="K296" s="31">
        <f t="shared" si="41"/>
        <v>17</v>
      </c>
      <c r="L296" s="14" t="s">
        <v>79</v>
      </c>
      <c r="M296" s="14" t="s">
        <v>119</v>
      </c>
      <c r="N296" s="14" t="s">
        <v>78</v>
      </c>
      <c r="O296" s="14" t="s">
        <v>79</v>
      </c>
      <c r="P296" s="33" t="str">
        <f t="shared" si="35"/>
        <v>46C</v>
      </c>
      <c r="Q296" s="34">
        <f t="shared" si="42"/>
        <v>20000000000000</v>
      </c>
      <c r="R296" s="34">
        <f t="shared" si="42"/>
        <v>5000000000000</v>
      </c>
      <c r="S296" s="34">
        <f t="shared" si="42"/>
        <v>1000000000000</v>
      </c>
      <c r="T296" s="34">
        <f t="shared" si="42"/>
        <v>20000000000000</v>
      </c>
      <c r="U296" s="34">
        <f t="shared" si="36"/>
        <v>46000000000000</v>
      </c>
      <c r="V296" s="35" t="str">
        <f t="shared" si="37"/>
        <v>46C</v>
      </c>
      <c r="W296" s="36">
        <f t="shared" si="38"/>
        <v>0</v>
      </c>
      <c r="X296" s="35" t="str">
        <f t="shared" si="39"/>
        <v>46C</v>
      </c>
      <c r="Y296" s="36">
        <f t="shared" si="40"/>
        <v>0</v>
      </c>
      <c r="Z296" s="31" t="str">
        <f ca="1">LOOKUP(I296,[1]Paramètres!$A$1:$A$20,[1]Paramètres!$C$1:$C$21)</f>
        <v>-18</v>
      </c>
      <c r="AA296" s="14" t="s">
        <v>35</v>
      </c>
      <c r="AB296" s="37"/>
      <c r="AC296" s="38"/>
      <c r="AD296" s="38" t="str">
        <f>IF(ISNA(VLOOKUP(D296,'[1]Liste en forme Garçons'!$C:$C,1,FALSE)),"","*")</f>
        <v>*</v>
      </c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</row>
    <row r="297" spans="1:46" s="39" customFormat="1" x14ac:dyDescent="0.35">
      <c r="A297" s="19"/>
      <c r="B297" s="25" t="s">
        <v>457</v>
      </c>
      <c r="C297" s="25" t="s">
        <v>520</v>
      </c>
      <c r="D297" s="40" t="s">
        <v>521</v>
      </c>
      <c r="E297" s="27" t="s">
        <v>51</v>
      </c>
      <c r="F297" s="28">
        <v>1788</v>
      </c>
      <c r="G297" s="29">
        <v>36619</v>
      </c>
      <c r="H297" s="30" t="str">
        <f>IF(E297="","",IF(COUNTIF([1]Paramètres!$H:$H,E297)=1,IF([1]Paramètres!$E$3=[1]Paramètres!$A$23,"Belfort/Montbéliard",IF([1]Paramètres!$E$3=[1]Paramètres!$A$24,"Doubs","Franche-Comté")),IF(COUNTIF([1]Paramètres!$I:$I,E297)=1,IF([1]Paramètres!$E$3=[1]Paramètres!$A$23,"Belfort/Montbéliard",IF([1]Paramètres!$E$3=[1]Paramètres!$A$24,"Belfort","Franche-Comté")),IF(COUNTIF([1]Paramètres!$J:$J,E297)=1,IF([1]Paramètres!$E$3=[1]Paramètres!$A$25,"Franche-Comté","Haute-Saône"),IF(COUNTIF([1]Paramètres!$K:$K,E297)=1,IF([1]Paramètres!$E$3=[1]Paramètres!$A$25,"Franche-Comté","Jura"),IF(COUNTIF([1]Paramètres!$G:$G,E297)=1,IF([1]Paramètres!$E$3=[1]Paramètres!$A$23,"Besançon",IF([1]Paramètres!$E$3=[1]Paramètres!$A$24,"Doubs","Franche-Comté")),"*** INCONNU ***"))))))</f>
        <v>Doubs</v>
      </c>
      <c r="I297" s="31">
        <f>LOOKUP(YEAR(G297)-[1]Paramètres!$E$1,[1]Paramètres!$A$1:$A$20)</f>
        <v>-17</v>
      </c>
      <c r="J297" s="31" t="str">
        <f>LOOKUP(I297,[1]Paramètres!$A$1:$B$20)</f>
        <v>J2</v>
      </c>
      <c r="K297" s="31">
        <f t="shared" si="41"/>
        <v>17</v>
      </c>
      <c r="L297" s="14" t="s">
        <v>119</v>
      </c>
      <c r="M297" s="14" t="s">
        <v>78</v>
      </c>
      <c r="N297" s="32" t="s">
        <v>85</v>
      </c>
      <c r="O297" s="14" t="s">
        <v>98</v>
      </c>
      <c r="P297" s="33" t="str">
        <f t="shared" si="35"/>
        <v>18C</v>
      </c>
      <c r="Q297" s="34">
        <f t="shared" si="42"/>
        <v>5000000000000</v>
      </c>
      <c r="R297" s="34">
        <f t="shared" si="42"/>
        <v>1000000000000</v>
      </c>
      <c r="S297" s="34">
        <f t="shared" si="42"/>
        <v>10000000000000</v>
      </c>
      <c r="T297" s="34">
        <f t="shared" si="42"/>
        <v>2000000000000</v>
      </c>
      <c r="U297" s="34">
        <f t="shared" si="36"/>
        <v>18000000000000</v>
      </c>
      <c r="V297" s="35" t="str">
        <f t="shared" si="37"/>
        <v>18C</v>
      </c>
      <c r="W297" s="36">
        <f t="shared" si="38"/>
        <v>0</v>
      </c>
      <c r="X297" s="35" t="str">
        <f t="shared" si="39"/>
        <v>18C</v>
      </c>
      <c r="Y297" s="36">
        <f t="shared" si="40"/>
        <v>0</v>
      </c>
      <c r="Z297" s="31" t="str">
        <f ca="1">LOOKUP(I297,[1]Paramètres!$A$1:$A$20,[1]Paramètres!$C$1:$C$21)</f>
        <v>-18</v>
      </c>
      <c r="AA297" s="14" t="s">
        <v>35</v>
      </c>
      <c r="AB297" s="37"/>
      <c r="AC297" s="38"/>
      <c r="AD297" s="38" t="str">
        <f>IF(ISNA(VLOOKUP(D297,'[1]Liste en forme Garçons'!$C:$C,1,FALSE)),"","*")</f>
        <v>*</v>
      </c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</row>
    <row r="298" spans="1:46" s="39" customFormat="1" x14ac:dyDescent="0.35">
      <c r="A298" s="19"/>
      <c r="B298" s="25" t="s">
        <v>522</v>
      </c>
      <c r="C298" s="25" t="s">
        <v>523</v>
      </c>
      <c r="D298" s="40" t="s">
        <v>524</v>
      </c>
      <c r="E298" s="27" t="s">
        <v>102</v>
      </c>
      <c r="F298" s="28">
        <v>1395</v>
      </c>
      <c r="G298" s="29">
        <v>36403</v>
      </c>
      <c r="H298" s="30" t="str">
        <f>IF(E298="","",IF(COUNTIF([1]Paramètres!$H:$H,E298)=1,IF([1]Paramètres!$E$3=[1]Paramètres!$A$23,"Belfort/Montbéliard",IF([1]Paramètres!$E$3=[1]Paramètres!$A$24,"Doubs","Franche-Comté")),IF(COUNTIF([1]Paramètres!$I:$I,E298)=1,IF([1]Paramètres!$E$3=[1]Paramètres!$A$23,"Belfort/Montbéliard",IF([1]Paramètres!$E$3=[1]Paramètres!$A$24,"Belfort","Franche-Comté")),IF(COUNTIF([1]Paramètres!$J:$J,E298)=1,IF([1]Paramètres!$E$3=[1]Paramètres!$A$25,"Franche-Comté","Haute-Saône"),IF(COUNTIF([1]Paramètres!$K:$K,E298)=1,IF([1]Paramètres!$E$3=[1]Paramètres!$A$25,"Franche-Comté","Jura"),IF(COUNTIF([1]Paramètres!$G:$G,E298)=1,IF([1]Paramètres!$E$3=[1]Paramètres!$A$23,"Besançon",IF([1]Paramètres!$E$3=[1]Paramètres!$A$24,"Doubs","Franche-Comté")),"*** INCONNU ***"))))))</f>
        <v>Doubs</v>
      </c>
      <c r="I298" s="31">
        <f>LOOKUP(YEAR(G298)-[1]Paramètres!$E$1,[1]Paramètres!$A$1:$A$20)</f>
        <v>-18</v>
      </c>
      <c r="J298" s="31" t="str">
        <f>LOOKUP(I298,[1]Paramètres!$A$1:$B$20)</f>
        <v>J3</v>
      </c>
      <c r="K298" s="31">
        <f t="shared" si="41"/>
        <v>13</v>
      </c>
      <c r="L298" s="32" t="s">
        <v>138</v>
      </c>
      <c r="M298" s="32" t="s">
        <v>151</v>
      </c>
      <c r="N298" s="32" t="s">
        <v>103</v>
      </c>
      <c r="O298" s="32" t="s">
        <v>138</v>
      </c>
      <c r="P298" s="33" t="str">
        <f t="shared" si="35"/>
        <v>2C60D</v>
      </c>
      <c r="Q298" s="34">
        <f t="shared" si="42"/>
        <v>650000000000</v>
      </c>
      <c r="R298" s="34">
        <f t="shared" si="42"/>
        <v>500000000000</v>
      </c>
      <c r="S298" s="34">
        <f t="shared" si="42"/>
        <v>800000000000</v>
      </c>
      <c r="T298" s="34">
        <f t="shared" si="42"/>
        <v>650000000000</v>
      </c>
      <c r="U298" s="34">
        <f t="shared" si="36"/>
        <v>2600000000000</v>
      </c>
      <c r="V298" s="35" t="str">
        <f t="shared" si="37"/>
        <v>2C</v>
      </c>
      <c r="W298" s="36">
        <f t="shared" si="38"/>
        <v>600000000000</v>
      </c>
      <c r="X298" s="35" t="str">
        <f t="shared" si="39"/>
        <v>2C60D</v>
      </c>
      <c r="Y298" s="36">
        <f t="shared" si="40"/>
        <v>0</v>
      </c>
      <c r="Z298" s="31" t="str">
        <f ca="1">LOOKUP(I298,[1]Paramètres!$A$1:$A$20,[1]Paramètres!$C$1:$C$21)</f>
        <v>-18</v>
      </c>
      <c r="AA298" s="14" t="s">
        <v>35</v>
      </c>
      <c r="AB298" s="37"/>
      <c r="AC298" s="38"/>
      <c r="AD298" s="38" t="str">
        <f>IF(ISNA(VLOOKUP(D298,'[1]Liste en forme Garçons'!$C:$C,1,FALSE)),"","*")</f>
        <v>*</v>
      </c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</row>
    <row r="299" spans="1:46" s="39" customFormat="1" x14ac:dyDescent="0.35">
      <c r="A299" s="19"/>
      <c r="B299" s="25" t="s">
        <v>400</v>
      </c>
      <c r="C299" s="25" t="s">
        <v>525</v>
      </c>
      <c r="D299" s="40" t="s">
        <v>526</v>
      </c>
      <c r="E299" s="27" t="s">
        <v>102</v>
      </c>
      <c r="F299" s="28">
        <v>1348</v>
      </c>
      <c r="G299" s="29">
        <v>36538</v>
      </c>
      <c r="H299" s="30" t="str">
        <f>IF(E299="","",IF(COUNTIF([1]Paramètres!$H:$H,E299)=1,IF([1]Paramètres!$E$3=[1]Paramètres!$A$23,"Belfort/Montbéliard",IF([1]Paramètres!$E$3=[1]Paramètres!$A$24,"Doubs","Franche-Comté")),IF(COUNTIF([1]Paramètres!$I:$I,E299)=1,IF([1]Paramètres!$E$3=[1]Paramètres!$A$23,"Belfort/Montbéliard",IF([1]Paramètres!$E$3=[1]Paramètres!$A$24,"Belfort","Franche-Comté")),IF(COUNTIF([1]Paramètres!$J:$J,E299)=1,IF([1]Paramètres!$E$3=[1]Paramètres!$A$25,"Franche-Comté","Haute-Saône"),IF(COUNTIF([1]Paramètres!$K:$K,E299)=1,IF([1]Paramètres!$E$3=[1]Paramètres!$A$25,"Franche-Comté","Jura"),IF(COUNTIF([1]Paramètres!$G:$G,E299)=1,IF([1]Paramètres!$E$3=[1]Paramètres!$A$23,"Besançon",IF([1]Paramètres!$E$3=[1]Paramètres!$A$24,"Doubs","Franche-Comté")),"*** INCONNU ***"))))))</f>
        <v>Doubs</v>
      </c>
      <c r="I299" s="31">
        <f>LOOKUP(YEAR(G299)-[1]Paramètres!$E$1,[1]Paramètres!$A$1:$A$20)</f>
        <v>-17</v>
      </c>
      <c r="J299" s="31" t="str">
        <f>LOOKUP(I299,[1]Paramètres!$A$1:$B$20)</f>
        <v>J2</v>
      </c>
      <c r="K299" s="31">
        <f t="shared" si="41"/>
        <v>13</v>
      </c>
      <c r="L299" s="32" t="s">
        <v>103</v>
      </c>
      <c r="M299" s="32" t="s">
        <v>169</v>
      </c>
      <c r="N299" s="32" t="s">
        <v>120</v>
      </c>
      <c r="O299" s="32" t="s">
        <v>103</v>
      </c>
      <c r="P299" s="33" t="str">
        <f t="shared" si="35"/>
        <v>2C35D</v>
      </c>
      <c r="Q299" s="34">
        <f t="shared" si="42"/>
        <v>800000000000</v>
      </c>
      <c r="R299" s="34">
        <f t="shared" si="42"/>
        <v>400000000000</v>
      </c>
      <c r="S299" s="34">
        <f t="shared" si="42"/>
        <v>350000000000</v>
      </c>
      <c r="T299" s="34">
        <f t="shared" si="42"/>
        <v>800000000000</v>
      </c>
      <c r="U299" s="34">
        <f t="shared" si="36"/>
        <v>2350000000000</v>
      </c>
      <c r="V299" s="35" t="str">
        <f t="shared" si="37"/>
        <v>2C</v>
      </c>
      <c r="W299" s="36">
        <f t="shared" si="38"/>
        <v>350000000000</v>
      </c>
      <c r="X299" s="35" t="str">
        <f t="shared" si="39"/>
        <v>2C35D</v>
      </c>
      <c r="Y299" s="36">
        <f t="shared" si="40"/>
        <v>0</v>
      </c>
      <c r="Z299" s="31" t="str">
        <f ca="1">LOOKUP(I299,[1]Paramètres!$A$1:$A$20,[1]Paramètres!$C$1:$C$21)</f>
        <v>-18</v>
      </c>
      <c r="AA299" s="14" t="s">
        <v>35</v>
      </c>
      <c r="AB299" s="37"/>
      <c r="AC299" s="38"/>
      <c r="AD299" s="38" t="str">
        <f>IF(ISNA(VLOOKUP(D299,'[1]Liste en forme Garçons'!$C:$C,1,FALSE)),"","*")</f>
        <v>*</v>
      </c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</row>
    <row r="300" spans="1:46" s="39" customFormat="1" x14ac:dyDescent="0.35">
      <c r="A300" s="19"/>
      <c r="B300" s="25" t="s">
        <v>64</v>
      </c>
      <c r="C300" s="25" t="s">
        <v>527</v>
      </c>
      <c r="D300" s="26" t="s">
        <v>528</v>
      </c>
      <c r="E300" s="27" t="s">
        <v>155</v>
      </c>
      <c r="F300" s="28">
        <v>1310</v>
      </c>
      <c r="G300" s="29">
        <v>37142</v>
      </c>
      <c r="H300" s="30" t="str">
        <f>IF(E300="","",IF(COUNTIF([1]Paramètres!$H:$H,E300)=1,IF([1]Paramètres!$E$3=[1]Paramètres!$A$23,"Belfort/Montbéliard",IF([1]Paramètres!$E$3=[1]Paramètres!$A$24,"Doubs","Franche-Comté")),IF(COUNTIF([1]Paramètres!$I:$I,E300)=1,IF([1]Paramètres!$E$3=[1]Paramètres!$A$23,"Belfort/Montbéliard",IF([1]Paramètres!$E$3=[1]Paramètres!$A$24,"Belfort","Franche-Comté")),IF(COUNTIF([1]Paramètres!$J:$J,E300)=1,IF([1]Paramètres!$E$3=[1]Paramètres!$A$25,"Franche-Comté","Haute-Saône"),IF(COUNTIF([1]Paramètres!$K:$K,E300)=1,IF([1]Paramètres!$E$3=[1]Paramètres!$A$25,"Franche-Comté","Jura"),IF(COUNTIF([1]Paramètres!$G:$G,E300)=1,IF([1]Paramètres!$E$3=[1]Paramètres!$A$23,"Besançon",IF([1]Paramètres!$E$3=[1]Paramètres!$A$24,"Doubs","Franche-Comté")),"*** INCONNU ***"))))))</f>
        <v>Doubs</v>
      </c>
      <c r="I300" s="31">
        <f>LOOKUP(YEAR(G300)-[1]Paramètres!$E$1,[1]Paramètres!$A$1:$A$20)</f>
        <v>-16</v>
      </c>
      <c r="J300" s="31" t="str">
        <f>LOOKUP(I300,[1]Paramètres!$A$1:$B$20)</f>
        <v>J1</v>
      </c>
      <c r="K300" s="31">
        <f t="shared" si="41"/>
        <v>13</v>
      </c>
      <c r="L300" s="32" t="s">
        <v>169</v>
      </c>
      <c r="M300" s="32" t="s">
        <v>157</v>
      </c>
      <c r="N300" s="32" t="s">
        <v>138</v>
      </c>
      <c r="O300" s="32" t="s">
        <v>78</v>
      </c>
      <c r="P300" s="33" t="str">
        <f t="shared" si="35"/>
        <v>2C30D</v>
      </c>
      <c r="Q300" s="34">
        <f t="shared" si="42"/>
        <v>400000000000</v>
      </c>
      <c r="R300" s="34">
        <f t="shared" si="42"/>
        <v>250000000000</v>
      </c>
      <c r="S300" s="34">
        <f t="shared" si="42"/>
        <v>650000000000</v>
      </c>
      <c r="T300" s="34">
        <f t="shared" si="42"/>
        <v>1000000000000</v>
      </c>
      <c r="U300" s="34">
        <f t="shared" si="36"/>
        <v>2300000000000</v>
      </c>
      <c r="V300" s="35" t="str">
        <f t="shared" si="37"/>
        <v>2C</v>
      </c>
      <c r="W300" s="36">
        <f t="shared" si="38"/>
        <v>300000000000</v>
      </c>
      <c r="X300" s="35" t="str">
        <f t="shared" si="39"/>
        <v>2C30D</v>
      </c>
      <c r="Y300" s="36">
        <f t="shared" si="40"/>
        <v>0</v>
      </c>
      <c r="Z300" s="31" t="str">
        <f ca="1">LOOKUP(I300,[1]Paramètres!$A$1:$A$20,[1]Paramètres!$C$1:$C$21)</f>
        <v>-18</v>
      </c>
      <c r="AA300" s="14" t="s">
        <v>35</v>
      </c>
      <c r="AB300" s="37" t="s">
        <v>1168</v>
      </c>
      <c r="AC300" s="38"/>
      <c r="AD300" s="38" t="str">
        <f>IF(ISNA(VLOOKUP(D300,'[1]Liste en forme Garçons'!$C:$C,1,FALSE)),"","*")</f>
        <v>*</v>
      </c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</row>
    <row r="301" spans="1:46" s="39" customFormat="1" x14ac:dyDescent="0.35">
      <c r="A301" s="19"/>
      <c r="B301" s="25" t="s">
        <v>529</v>
      </c>
      <c r="C301" s="25" t="s">
        <v>249</v>
      </c>
      <c r="D301" s="26" t="s">
        <v>530</v>
      </c>
      <c r="E301" s="27" t="s">
        <v>29</v>
      </c>
      <c r="F301" s="28">
        <v>1350</v>
      </c>
      <c r="G301" s="29">
        <v>36822</v>
      </c>
      <c r="H301" s="30" t="str">
        <f>IF(E301="","",IF(COUNTIF([1]Paramètres!$H:$H,E301)=1,IF([1]Paramètres!$E$3=[1]Paramètres!$A$23,"Belfort/Montbéliard",IF([1]Paramètres!$E$3=[1]Paramètres!$A$24,"Doubs","Franche-Comté")),IF(COUNTIF([1]Paramètres!$I:$I,E301)=1,IF([1]Paramètres!$E$3=[1]Paramètres!$A$23,"Belfort/Montbéliard",IF([1]Paramètres!$E$3=[1]Paramètres!$A$24,"Belfort","Franche-Comté")),IF(COUNTIF([1]Paramètres!$J:$J,E301)=1,IF([1]Paramètres!$E$3=[1]Paramètres!$A$25,"Franche-Comté","Haute-Saône"),IF(COUNTIF([1]Paramètres!$K:$K,E301)=1,IF([1]Paramètres!$E$3=[1]Paramètres!$A$25,"Franche-Comté","Jura"),IF(COUNTIF([1]Paramètres!$G:$G,E301)=1,IF([1]Paramètres!$E$3=[1]Paramètres!$A$23,"Besançon",IF([1]Paramètres!$E$3=[1]Paramètres!$A$24,"Doubs","Franche-Comté")),"*** INCONNU ***"))))))</f>
        <v>Doubs</v>
      </c>
      <c r="I301" s="31">
        <f>LOOKUP(YEAR(G301)-[1]Paramètres!$E$1,[1]Paramètres!$A$1:$A$20)</f>
        <v>-17</v>
      </c>
      <c r="J301" s="31" t="str">
        <f>LOOKUP(I301,[1]Paramètres!$A$1:$B$20)</f>
        <v>J2</v>
      </c>
      <c r="K301" s="31">
        <f t="shared" si="41"/>
        <v>13</v>
      </c>
      <c r="L301" s="32" t="s">
        <v>181</v>
      </c>
      <c r="M301" s="32" t="s">
        <v>120</v>
      </c>
      <c r="N301" s="14" t="s">
        <v>151</v>
      </c>
      <c r="O301" s="14" t="s">
        <v>169</v>
      </c>
      <c r="P301" s="33" t="str">
        <f t="shared" si="35"/>
        <v>1C45D</v>
      </c>
      <c r="Q301" s="34">
        <f t="shared" si="42"/>
        <v>200000000000</v>
      </c>
      <c r="R301" s="34">
        <f t="shared" si="42"/>
        <v>350000000000</v>
      </c>
      <c r="S301" s="34">
        <f t="shared" si="42"/>
        <v>500000000000</v>
      </c>
      <c r="T301" s="34">
        <f t="shared" si="42"/>
        <v>400000000000</v>
      </c>
      <c r="U301" s="34">
        <f t="shared" si="36"/>
        <v>1450000000000</v>
      </c>
      <c r="V301" s="35" t="str">
        <f t="shared" si="37"/>
        <v>1C</v>
      </c>
      <c r="W301" s="36">
        <f t="shared" si="38"/>
        <v>450000000000</v>
      </c>
      <c r="X301" s="35" t="str">
        <f t="shared" si="39"/>
        <v>1C45D</v>
      </c>
      <c r="Y301" s="36">
        <f t="shared" si="40"/>
        <v>0</v>
      </c>
      <c r="Z301" s="31" t="str">
        <f ca="1">LOOKUP(I301,[1]Paramètres!$A$1:$A$20,[1]Paramètres!$C$1:$C$21)</f>
        <v>-18</v>
      </c>
      <c r="AA301" s="14" t="s">
        <v>35</v>
      </c>
      <c r="AB301" s="37"/>
      <c r="AC301" s="38"/>
      <c r="AD301" s="38" t="str">
        <f>IF(ISNA(VLOOKUP(D301,'[1]Liste en forme Garçons'!$C:$C,1,FALSE)),"","*")</f>
        <v>*</v>
      </c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</row>
    <row r="302" spans="1:46" s="39" customFormat="1" x14ac:dyDescent="0.35">
      <c r="A302" s="19"/>
      <c r="B302" s="25" t="s">
        <v>52</v>
      </c>
      <c r="C302" s="25" t="s">
        <v>531</v>
      </c>
      <c r="D302" s="26" t="s">
        <v>532</v>
      </c>
      <c r="E302" s="44" t="s">
        <v>313</v>
      </c>
      <c r="F302" s="28">
        <v>1208</v>
      </c>
      <c r="G302" s="29">
        <v>36563</v>
      </c>
      <c r="H302" s="30" t="str">
        <f>IF(E302="","",IF(COUNTIF([1]Paramètres!$H:$H,E302)=1,IF([1]Paramètres!$E$3=[1]Paramètres!$A$23,"Belfort/Montbéliard",IF([1]Paramètres!$E$3=[1]Paramètres!$A$24,"Doubs","Franche-Comté")),IF(COUNTIF([1]Paramètres!$I:$I,E302)=1,IF([1]Paramètres!$E$3=[1]Paramètres!$A$23,"Belfort/Montbéliard",IF([1]Paramètres!$E$3=[1]Paramètres!$A$24,"Belfort","Franche-Comté")),IF(COUNTIF([1]Paramètres!$J:$J,E302)=1,IF([1]Paramètres!$E$3=[1]Paramètres!$A$25,"Franche-Comté","Haute-Saône"),IF(COUNTIF([1]Paramètres!$K:$K,E302)=1,IF([1]Paramètres!$E$3=[1]Paramètres!$A$25,"Franche-Comté","Jura"),IF(COUNTIF([1]Paramètres!$G:$G,E302)=1,IF([1]Paramètres!$E$3=[1]Paramètres!$A$23,"Besançon",IF([1]Paramètres!$E$3=[1]Paramètres!$A$24,"Doubs","Franche-Comté")),"*** INCONNU ***"))))))</f>
        <v>Doubs</v>
      </c>
      <c r="I302" s="31">
        <f>LOOKUP(YEAR(G302)-[1]Paramètres!$E$1,[1]Paramètres!$A$1:$A$20)</f>
        <v>-17</v>
      </c>
      <c r="J302" s="31" t="str">
        <f>LOOKUP(I302,[1]Paramètres!$A$1:$B$20)</f>
        <v>J2</v>
      </c>
      <c r="K302" s="31">
        <f t="shared" si="41"/>
        <v>12</v>
      </c>
      <c r="L302" s="32" t="s">
        <v>156</v>
      </c>
      <c r="M302" s="32" t="s">
        <v>192</v>
      </c>
      <c r="N302" s="32" t="s">
        <v>181</v>
      </c>
      <c r="O302" s="32" t="s">
        <v>120</v>
      </c>
      <c r="P302" s="33" t="str">
        <f t="shared" si="35"/>
        <v>61D</v>
      </c>
      <c r="Q302" s="34">
        <f t="shared" si="42"/>
        <v>50000000000</v>
      </c>
      <c r="R302" s="34">
        <f t="shared" si="42"/>
        <v>10000000000</v>
      </c>
      <c r="S302" s="34">
        <f t="shared" si="42"/>
        <v>200000000000</v>
      </c>
      <c r="T302" s="34">
        <f t="shared" si="42"/>
        <v>350000000000</v>
      </c>
      <c r="U302" s="34">
        <f t="shared" si="36"/>
        <v>610000000000</v>
      </c>
      <c r="V302" s="35" t="str">
        <f t="shared" si="37"/>
        <v>61D</v>
      </c>
      <c r="W302" s="36">
        <f t="shared" si="38"/>
        <v>0</v>
      </c>
      <c r="X302" s="35" t="str">
        <f t="shared" si="39"/>
        <v>61D</v>
      </c>
      <c r="Y302" s="36">
        <f t="shared" si="40"/>
        <v>0</v>
      </c>
      <c r="Z302" s="31" t="str">
        <f ca="1">LOOKUP(I302,[1]Paramètres!$A$1:$A$20,[1]Paramètres!$C$1:$C$21)</f>
        <v>-18</v>
      </c>
      <c r="AA302" s="14" t="s">
        <v>35</v>
      </c>
      <c r="AB302" s="37"/>
      <c r="AC302" s="38"/>
      <c r="AD302" s="38" t="str">
        <f>IF(ISNA(VLOOKUP(D302,'[1]Liste en forme Garçons'!$C:$C,1,FALSE)),"","*")</f>
        <v>*</v>
      </c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</row>
    <row r="303" spans="1:46" s="39" customFormat="1" x14ac:dyDescent="0.35">
      <c r="A303" s="19"/>
      <c r="B303" s="25" t="s">
        <v>390</v>
      </c>
      <c r="C303" s="25" t="s">
        <v>533</v>
      </c>
      <c r="D303" s="26" t="s">
        <v>534</v>
      </c>
      <c r="E303" s="27" t="s">
        <v>51</v>
      </c>
      <c r="F303" s="28">
        <v>1093</v>
      </c>
      <c r="G303" s="29">
        <v>37203</v>
      </c>
      <c r="H303" s="30" t="str">
        <f>IF(E303="","",IF(COUNTIF([1]Paramètres!$H:$H,E303)=1,IF([1]Paramètres!$E$3=[1]Paramètres!$A$23,"Belfort/Montbéliard",IF([1]Paramètres!$E$3=[1]Paramètres!$A$24,"Doubs","Franche-Comté")),IF(COUNTIF([1]Paramètres!$I:$I,E303)=1,IF([1]Paramètres!$E$3=[1]Paramètres!$A$23,"Belfort/Montbéliard",IF([1]Paramètres!$E$3=[1]Paramètres!$A$24,"Belfort","Franche-Comté")),IF(COUNTIF([1]Paramètres!$J:$J,E303)=1,IF([1]Paramètres!$E$3=[1]Paramètres!$A$25,"Franche-Comté","Haute-Saône"),IF(COUNTIF([1]Paramètres!$K:$K,E303)=1,IF([1]Paramètres!$E$3=[1]Paramètres!$A$25,"Franche-Comté","Jura"),IF(COUNTIF([1]Paramètres!$G:$G,E303)=1,IF([1]Paramètres!$E$3=[1]Paramètres!$A$23,"Besançon",IF([1]Paramètres!$E$3=[1]Paramètres!$A$24,"Doubs","Franche-Comté")),"*** INCONNU ***"))))))</f>
        <v>Doubs</v>
      </c>
      <c r="I303" s="31">
        <f>LOOKUP(YEAR(G303)-[1]Paramètres!$E$1,[1]Paramètres!$A$1:$A$20)</f>
        <v>-16</v>
      </c>
      <c r="J303" s="31" t="str">
        <f>LOOKUP(I303,[1]Paramètres!$A$1:$B$20)</f>
        <v>J1</v>
      </c>
      <c r="K303" s="31">
        <f t="shared" si="41"/>
        <v>10</v>
      </c>
      <c r="L303" s="32" t="s">
        <v>192</v>
      </c>
      <c r="M303" s="32" t="s">
        <v>181</v>
      </c>
      <c r="N303" s="32" t="s">
        <v>196</v>
      </c>
      <c r="O303" s="32" t="s">
        <v>164</v>
      </c>
      <c r="P303" s="33" t="str">
        <f t="shared" si="35"/>
        <v>61D</v>
      </c>
      <c r="Q303" s="34">
        <f t="shared" si="42"/>
        <v>10000000000</v>
      </c>
      <c r="R303" s="34">
        <f t="shared" si="42"/>
        <v>200000000000</v>
      </c>
      <c r="S303" s="34">
        <f t="shared" si="42"/>
        <v>100000000000</v>
      </c>
      <c r="T303" s="34">
        <f t="shared" si="42"/>
        <v>300000000000</v>
      </c>
      <c r="U303" s="34">
        <f t="shared" si="36"/>
        <v>610000000000</v>
      </c>
      <c r="V303" s="35" t="str">
        <f t="shared" si="37"/>
        <v>61D</v>
      </c>
      <c r="W303" s="36">
        <f t="shared" si="38"/>
        <v>0</v>
      </c>
      <c r="X303" s="35" t="str">
        <f t="shared" si="39"/>
        <v>61D</v>
      </c>
      <c r="Y303" s="36">
        <f t="shared" si="40"/>
        <v>0</v>
      </c>
      <c r="Z303" s="31" t="str">
        <f ca="1">LOOKUP(I303,[1]Paramètres!$A$1:$A$20,[1]Paramètres!$C$1:$C$21)</f>
        <v>-18</v>
      </c>
      <c r="AA303" s="14" t="s">
        <v>35</v>
      </c>
      <c r="AB303" s="37"/>
      <c r="AC303" s="38"/>
      <c r="AD303" s="38" t="str">
        <f>IF(ISNA(VLOOKUP(D303,'[1]Liste en forme Garçons'!$C:$C,1,FALSE)),"","*")</f>
        <v>*</v>
      </c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</row>
    <row r="304" spans="1:46" s="39" customFormat="1" x14ac:dyDescent="0.35">
      <c r="A304" s="19"/>
      <c r="B304" s="25" t="s">
        <v>535</v>
      </c>
      <c r="C304" s="25" t="s">
        <v>397</v>
      </c>
      <c r="D304" s="26" t="s">
        <v>536</v>
      </c>
      <c r="E304" s="44" t="s">
        <v>128</v>
      </c>
      <c r="F304" s="28">
        <v>1059</v>
      </c>
      <c r="G304" s="29">
        <v>36841</v>
      </c>
      <c r="H304" s="30" t="str">
        <f>IF(E304="","",IF(COUNTIF([1]Paramètres!$H:$H,E304)=1,IF([1]Paramètres!$E$3=[1]Paramètres!$A$23,"Belfort/Montbéliard",IF([1]Paramètres!$E$3=[1]Paramètres!$A$24,"Doubs","Franche-Comté")),IF(COUNTIF([1]Paramètres!$I:$I,E304)=1,IF([1]Paramètres!$E$3=[1]Paramètres!$A$23,"Belfort/Montbéliard",IF([1]Paramètres!$E$3=[1]Paramètres!$A$24,"Belfort","Franche-Comté")),IF(COUNTIF([1]Paramètres!$J:$J,E304)=1,IF([1]Paramètres!$E$3=[1]Paramètres!$A$25,"Franche-Comté","Haute-Saône"),IF(COUNTIF([1]Paramètres!$K:$K,E304)=1,IF([1]Paramètres!$E$3=[1]Paramètres!$A$25,"Franche-Comté","Jura"),IF(COUNTIF([1]Paramètres!$G:$G,E304)=1,IF([1]Paramètres!$E$3=[1]Paramètres!$A$23,"Besançon",IF([1]Paramètres!$E$3=[1]Paramètres!$A$24,"Doubs","Franche-Comté")),"*** INCONNU ***"))))))</f>
        <v>Doubs</v>
      </c>
      <c r="I304" s="31">
        <f>LOOKUP(YEAR(G304)-[1]Paramètres!$E$1,[1]Paramètres!$A$1:$A$20)</f>
        <v>-17</v>
      </c>
      <c r="J304" s="31" t="str">
        <f>LOOKUP(I304,[1]Paramètres!$A$1:$B$20)</f>
        <v>J2</v>
      </c>
      <c r="K304" s="31">
        <f t="shared" si="41"/>
        <v>10</v>
      </c>
      <c r="L304" s="32" t="s">
        <v>186</v>
      </c>
      <c r="M304" s="32" t="s">
        <v>227</v>
      </c>
      <c r="N304" s="32" t="s">
        <v>215</v>
      </c>
      <c r="O304" s="32" t="s">
        <v>157</v>
      </c>
      <c r="P304" s="33" t="str">
        <f t="shared" si="35"/>
        <v>41D45E</v>
      </c>
      <c r="Q304" s="34">
        <f t="shared" si="42"/>
        <v>6500000000</v>
      </c>
      <c r="R304" s="34">
        <f t="shared" si="42"/>
        <v>8000000000</v>
      </c>
      <c r="S304" s="34">
        <f t="shared" si="42"/>
        <v>150000000000</v>
      </c>
      <c r="T304" s="34">
        <f t="shared" si="42"/>
        <v>250000000000</v>
      </c>
      <c r="U304" s="34">
        <f t="shared" si="36"/>
        <v>414500000000</v>
      </c>
      <c r="V304" s="35" t="str">
        <f t="shared" si="37"/>
        <v>41D</v>
      </c>
      <c r="W304" s="36">
        <f t="shared" si="38"/>
        <v>4500000000</v>
      </c>
      <c r="X304" s="35" t="str">
        <f t="shared" si="39"/>
        <v>41D45E</v>
      </c>
      <c r="Y304" s="36">
        <f t="shared" si="40"/>
        <v>0</v>
      </c>
      <c r="Z304" s="31" t="str">
        <f ca="1">LOOKUP(I304,[1]Paramètres!$A$1:$A$20,[1]Paramètres!$C$1:$C$21)</f>
        <v>-18</v>
      </c>
      <c r="AA304" s="14" t="s">
        <v>35</v>
      </c>
      <c r="AB304" s="37"/>
      <c r="AC304" s="38"/>
      <c r="AD304" s="38" t="str">
        <f>IF(ISNA(VLOOKUP(D304,'[1]Liste en forme Garçons'!$C:$C,1,FALSE)),"","*")</f>
        <v>*</v>
      </c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</row>
    <row r="305" spans="1:46" s="39" customFormat="1" x14ac:dyDescent="0.35">
      <c r="A305" s="19"/>
      <c r="B305" s="25" t="s">
        <v>64</v>
      </c>
      <c r="C305" s="25" t="s">
        <v>537</v>
      </c>
      <c r="D305" s="40" t="s">
        <v>538</v>
      </c>
      <c r="E305" s="27" t="s">
        <v>539</v>
      </c>
      <c r="F305" s="28">
        <v>1108</v>
      </c>
      <c r="G305" s="29">
        <v>36880</v>
      </c>
      <c r="H305" s="30" t="str">
        <f>IF(E305="","",IF(COUNTIF([1]Paramètres!$H:$H,E305)=1,IF([1]Paramètres!$E$3=[1]Paramètres!$A$23,"Belfort/Montbéliard",IF([1]Paramètres!$E$3=[1]Paramètres!$A$24,"Doubs","Franche-Comté")),IF(COUNTIF([1]Paramètres!$I:$I,E305)=1,IF([1]Paramètres!$E$3=[1]Paramètres!$A$23,"Belfort/Montbéliard",IF([1]Paramètres!$E$3=[1]Paramètres!$A$24,"Belfort","Franche-Comté")),IF(COUNTIF([1]Paramètres!$J:$J,E305)=1,IF([1]Paramètres!$E$3=[1]Paramètres!$A$25,"Franche-Comté","Haute-Saône"),IF(COUNTIF([1]Paramètres!$K:$K,E305)=1,IF([1]Paramètres!$E$3=[1]Paramètres!$A$25,"Franche-Comté","Jura"),IF(COUNTIF([1]Paramètres!$G:$G,E305)=1,IF([1]Paramètres!$E$3=[1]Paramètres!$A$23,"Besançon",IF([1]Paramètres!$E$3=[1]Paramètres!$A$24,"Doubs","Franche-Comté")),"*** INCONNU ***"))))))</f>
        <v>Doubs</v>
      </c>
      <c r="I305" s="31">
        <f>LOOKUP(YEAR(G305)-[1]Paramètres!$E$1,[1]Paramètres!$A$1:$A$20)</f>
        <v>-17</v>
      </c>
      <c r="J305" s="31" t="str">
        <f>LOOKUP(I305,[1]Paramètres!$A$1:$B$20)</f>
        <v>J2</v>
      </c>
      <c r="K305" s="31">
        <f t="shared" si="41"/>
        <v>11</v>
      </c>
      <c r="L305" s="14" t="s">
        <v>215</v>
      </c>
      <c r="M305" s="14" t="s">
        <v>156</v>
      </c>
      <c r="N305" s="32" t="s">
        <v>192</v>
      </c>
      <c r="O305" s="32" t="s">
        <v>215</v>
      </c>
      <c r="P305" s="33" t="str">
        <f t="shared" si="35"/>
        <v>36D</v>
      </c>
      <c r="Q305" s="34">
        <f t="shared" si="42"/>
        <v>150000000000</v>
      </c>
      <c r="R305" s="34">
        <f t="shared" si="42"/>
        <v>50000000000</v>
      </c>
      <c r="S305" s="34">
        <f t="shared" si="42"/>
        <v>10000000000</v>
      </c>
      <c r="T305" s="34">
        <f t="shared" si="42"/>
        <v>150000000000</v>
      </c>
      <c r="U305" s="34">
        <f t="shared" si="36"/>
        <v>360000000000</v>
      </c>
      <c r="V305" s="35" t="str">
        <f t="shared" si="37"/>
        <v>36D</v>
      </c>
      <c r="W305" s="36">
        <f t="shared" si="38"/>
        <v>0</v>
      </c>
      <c r="X305" s="35" t="str">
        <f t="shared" si="39"/>
        <v>36D</v>
      </c>
      <c r="Y305" s="36">
        <f t="shared" si="40"/>
        <v>0</v>
      </c>
      <c r="Z305" s="31" t="str">
        <f ca="1">LOOKUP(I305,[1]Paramètres!$A$1:$A$20,[1]Paramètres!$C$1:$C$21)</f>
        <v>-18</v>
      </c>
      <c r="AA305" s="14" t="s">
        <v>35</v>
      </c>
      <c r="AB305" s="37"/>
      <c r="AC305" s="38"/>
      <c r="AD305" s="38" t="str">
        <f>IF(ISNA(VLOOKUP(D305,'[1]Liste en forme Garçons'!$C:$C,1,FALSE)),"","*")</f>
        <v>*</v>
      </c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</row>
    <row r="306" spans="1:46" s="39" customFormat="1" x14ac:dyDescent="0.35">
      <c r="A306" s="19"/>
      <c r="B306" s="25" t="s">
        <v>457</v>
      </c>
      <c r="C306" s="25" t="s">
        <v>540</v>
      </c>
      <c r="D306" s="47" t="s">
        <v>541</v>
      </c>
      <c r="E306" s="44" t="s">
        <v>202</v>
      </c>
      <c r="F306" s="28">
        <v>1164</v>
      </c>
      <c r="G306" s="29">
        <v>36478</v>
      </c>
      <c r="H306" s="30" t="str">
        <f>IF(E306="","",IF(COUNTIF([1]Paramètres!$H:$H,E306)=1,IF([1]Paramètres!$E$3=[1]Paramètres!$A$23,"Belfort/Montbéliard",IF([1]Paramètres!$E$3=[1]Paramètres!$A$24,"Doubs","Franche-Comté")),IF(COUNTIF([1]Paramètres!$I:$I,E306)=1,IF([1]Paramètres!$E$3=[1]Paramètres!$A$23,"Belfort/Montbéliard",IF([1]Paramètres!$E$3=[1]Paramètres!$A$24,"Belfort","Franche-Comté")),IF(COUNTIF([1]Paramètres!$J:$J,E306)=1,IF([1]Paramètres!$E$3=[1]Paramètres!$A$25,"Franche-Comté","Haute-Saône"),IF(COUNTIF([1]Paramètres!$K:$K,E306)=1,IF([1]Paramètres!$E$3=[1]Paramètres!$A$25,"Franche-Comté","Jura"),IF(COUNTIF([1]Paramètres!$G:$G,E306)=1,IF([1]Paramètres!$E$3=[1]Paramètres!$A$23,"Besançon",IF([1]Paramètres!$E$3=[1]Paramètres!$A$24,"Doubs","Franche-Comté")),"*** INCONNU ***"))))))</f>
        <v>Doubs</v>
      </c>
      <c r="I306" s="31">
        <f>LOOKUP(YEAR(G306)-[1]Paramètres!$E$1,[1]Paramètres!$A$1:$A$20)</f>
        <v>-18</v>
      </c>
      <c r="J306" s="31" t="str">
        <f>LOOKUP(I306,[1]Paramètres!$A$1:$B$20)</f>
        <v>J3</v>
      </c>
      <c r="K306" s="31">
        <f t="shared" si="41"/>
        <v>11</v>
      </c>
      <c r="L306" s="32" t="s">
        <v>227</v>
      </c>
      <c r="M306" s="32" t="s">
        <v>222</v>
      </c>
      <c r="N306" s="14" t="s">
        <v>156</v>
      </c>
      <c r="O306" s="32" t="s">
        <v>196</v>
      </c>
      <c r="P306" s="33" t="str">
        <f t="shared" si="35"/>
        <v>22D80E</v>
      </c>
      <c r="Q306" s="34">
        <f t="shared" si="42"/>
        <v>8000000000</v>
      </c>
      <c r="R306" s="34">
        <f t="shared" si="42"/>
        <v>70000000000</v>
      </c>
      <c r="S306" s="34">
        <f t="shared" si="42"/>
        <v>50000000000</v>
      </c>
      <c r="T306" s="34">
        <f t="shared" si="42"/>
        <v>100000000000</v>
      </c>
      <c r="U306" s="34">
        <f t="shared" si="36"/>
        <v>228000000000</v>
      </c>
      <c r="V306" s="35" t="str">
        <f t="shared" si="37"/>
        <v>22D</v>
      </c>
      <c r="W306" s="36">
        <f t="shared" si="38"/>
        <v>8000000000</v>
      </c>
      <c r="X306" s="35" t="str">
        <f t="shared" si="39"/>
        <v>22D80E</v>
      </c>
      <c r="Y306" s="36">
        <f t="shared" si="40"/>
        <v>0</v>
      </c>
      <c r="Z306" s="31" t="str">
        <f ca="1">LOOKUP(I306,[1]Paramètres!$A$1:$A$20,[1]Paramètres!$C$1:$C$21)</f>
        <v>-18</v>
      </c>
      <c r="AA306" s="14" t="s">
        <v>35</v>
      </c>
      <c r="AB306" s="37"/>
      <c r="AC306" s="38"/>
      <c r="AD306" s="38" t="str">
        <f>IF(ISNA(VLOOKUP(D306,'[1]Liste en forme Garçons'!$C:$C,1,FALSE)),"","*")</f>
        <v>*</v>
      </c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</row>
    <row r="307" spans="1:46" s="39" customFormat="1" x14ac:dyDescent="0.35">
      <c r="A307" s="19"/>
      <c r="B307" s="25" t="s">
        <v>542</v>
      </c>
      <c r="C307" s="25" t="s">
        <v>543</v>
      </c>
      <c r="D307" s="47" t="s">
        <v>544</v>
      </c>
      <c r="E307" s="44" t="s">
        <v>313</v>
      </c>
      <c r="F307" s="28">
        <v>975</v>
      </c>
      <c r="G307" s="29">
        <v>36197</v>
      </c>
      <c r="H307" s="30" t="str">
        <f>IF(E307="","",IF(COUNTIF([1]Paramètres!$H:$H,E307)=1,IF([1]Paramètres!$E$3=[1]Paramètres!$A$23,"Belfort/Montbéliard",IF([1]Paramètres!$E$3=[1]Paramètres!$A$24,"Doubs","Franche-Comté")),IF(COUNTIF([1]Paramètres!$I:$I,E307)=1,IF([1]Paramètres!$E$3=[1]Paramètres!$A$23,"Belfort/Montbéliard",IF([1]Paramètres!$E$3=[1]Paramètres!$A$24,"Belfort","Franche-Comté")),IF(COUNTIF([1]Paramètres!$J:$J,E307)=1,IF([1]Paramètres!$E$3=[1]Paramètres!$A$25,"Franche-Comté","Haute-Saône"),IF(COUNTIF([1]Paramètres!$K:$K,E307)=1,IF([1]Paramètres!$E$3=[1]Paramètres!$A$25,"Franche-Comté","Jura"),IF(COUNTIF([1]Paramètres!$G:$G,E307)=1,IF([1]Paramètres!$E$3=[1]Paramètres!$A$23,"Besançon",IF([1]Paramètres!$E$3=[1]Paramètres!$A$24,"Doubs","Franche-Comté")),"*** INCONNU ***"))))))</f>
        <v>Doubs</v>
      </c>
      <c r="I307" s="31">
        <f>LOOKUP(YEAR(G307)-[1]Paramètres!$E$1,[1]Paramètres!$A$1:$A$20)</f>
        <v>-18</v>
      </c>
      <c r="J307" s="31" t="str">
        <f>LOOKUP(I307,[1]Paramètres!$A$1:$B$20)</f>
        <v>J3</v>
      </c>
      <c r="K307" s="31">
        <f t="shared" si="41"/>
        <v>9</v>
      </c>
      <c r="L307" s="32" t="s">
        <v>192</v>
      </c>
      <c r="M307" s="32" t="s">
        <v>235</v>
      </c>
      <c r="N307" s="32" t="s">
        <v>192</v>
      </c>
      <c r="O307" s="32" t="s">
        <v>174</v>
      </c>
      <c r="P307" s="33" t="str">
        <f t="shared" si="35"/>
        <v>8D</v>
      </c>
      <c r="Q307" s="34">
        <f t="shared" si="42"/>
        <v>10000000000</v>
      </c>
      <c r="R307" s="34">
        <f t="shared" si="42"/>
        <v>20000000000</v>
      </c>
      <c r="S307" s="34">
        <f t="shared" si="42"/>
        <v>10000000000</v>
      </c>
      <c r="T307" s="34">
        <f t="shared" si="42"/>
        <v>40000000000</v>
      </c>
      <c r="U307" s="34">
        <f t="shared" si="36"/>
        <v>80000000000</v>
      </c>
      <c r="V307" s="35" t="str">
        <f t="shared" si="37"/>
        <v>8D</v>
      </c>
      <c r="W307" s="36">
        <f t="shared" si="38"/>
        <v>0</v>
      </c>
      <c r="X307" s="35" t="str">
        <f t="shared" si="39"/>
        <v>8D</v>
      </c>
      <c r="Y307" s="36">
        <f t="shared" si="40"/>
        <v>0</v>
      </c>
      <c r="Z307" s="31" t="str">
        <f ca="1">LOOKUP(I307,[1]Paramètres!$A$1:$A$20,[1]Paramètres!$C$1:$C$21)</f>
        <v>-18</v>
      </c>
      <c r="AA307" s="14" t="s">
        <v>35</v>
      </c>
      <c r="AB307" s="37"/>
      <c r="AC307" s="38"/>
      <c r="AD307" s="38" t="str">
        <f>IF(ISNA(VLOOKUP(D307,'[1]Liste en forme Garçons'!$C:$C,1,FALSE)),"","*")</f>
        <v>*</v>
      </c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</row>
    <row r="308" spans="1:46" s="39" customFormat="1" x14ac:dyDescent="0.35">
      <c r="A308" s="19"/>
      <c r="B308" s="25" t="s">
        <v>99</v>
      </c>
      <c r="C308" s="25" t="s">
        <v>309</v>
      </c>
      <c r="D308" s="26" t="s">
        <v>545</v>
      </c>
      <c r="E308" s="27" t="s">
        <v>244</v>
      </c>
      <c r="F308" s="28">
        <v>710</v>
      </c>
      <c r="G308" s="29">
        <v>37102</v>
      </c>
      <c r="H308" s="30" t="str">
        <f>IF(E308="","",IF(COUNTIF([1]Paramètres!$H:$H,E308)=1,IF([1]Paramètres!$E$3=[1]Paramètres!$A$23,"Belfort/Montbéliard",IF([1]Paramètres!$E$3=[1]Paramètres!$A$24,"Doubs","Franche-Comté")),IF(COUNTIF([1]Paramètres!$I:$I,E308)=1,IF([1]Paramètres!$E$3=[1]Paramètres!$A$23,"Belfort/Montbéliard",IF([1]Paramètres!$E$3=[1]Paramètres!$A$24,"Belfort","Franche-Comté")),IF(COUNTIF([1]Paramètres!$J:$J,E308)=1,IF([1]Paramètres!$E$3=[1]Paramètres!$A$25,"Franche-Comté","Haute-Saône"),IF(COUNTIF([1]Paramètres!$K:$K,E308)=1,IF([1]Paramètres!$E$3=[1]Paramètres!$A$25,"Franche-Comté","Jura"),IF(COUNTIF([1]Paramètres!$G:$G,E308)=1,IF([1]Paramètres!$E$3=[1]Paramètres!$A$23,"Besançon",IF([1]Paramètres!$E$3=[1]Paramètres!$A$24,"Doubs","Franche-Comté")),"*** INCONNU ***"))))))</f>
        <v>Doubs</v>
      </c>
      <c r="I308" s="31">
        <f>LOOKUP(YEAR(G308)-[1]Paramètres!$E$1,[1]Paramètres!$A$1:$A$20)</f>
        <v>-16</v>
      </c>
      <c r="J308" s="31" t="str">
        <f>LOOKUP(I308,[1]Paramètres!$A$1:$B$20)</f>
        <v>J1</v>
      </c>
      <c r="K308" s="31">
        <f t="shared" si="41"/>
        <v>7</v>
      </c>
      <c r="L308" s="32" t="s">
        <v>546</v>
      </c>
      <c r="M308" s="32" t="s">
        <v>547</v>
      </c>
      <c r="N308" s="32" t="s">
        <v>227</v>
      </c>
      <c r="O308" s="32" t="s">
        <v>156</v>
      </c>
      <c r="P308" s="33" t="str">
        <f t="shared" si="35"/>
        <v>6D16E</v>
      </c>
      <c r="Q308" s="34">
        <f t="shared" si="42"/>
        <v>1900000000</v>
      </c>
      <c r="R308" s="34">
        <f t="shared" si="42"/>
        <v>1700000000</v>
      </c>
      <c r="S308" s="34">
        <f t="shared" si="42"/>
        <v>8000000000</v>
      </c>
      <c r="T308" s="34">
        <f t="shared" si="42"/>
        <v>50000000000</v>
      </c>
      <c r="U308" s="34">
        <f t="shared" si="36"/>
        <v>61600000000</v>
      </c>
      <c r="V308" s="35" t="str">
        <f t="shared" si="37"/>
        <v>6D</v>
      </c>
      <c r="W308" s="36">
        <f t="shared" si="38"/>
        <v>1600000000</v>
      </c>
      <c r="X308" s="35" t="str">
        <f t="shared" si="39"/>
        <v>6D16E</v>
      </c>
      <c r="Y308" s="36">
        <f t="shared" si="40"/>
        <v>0</v>
      </c>
      <c r="Z308" s="31" t="str">
        <f ca="1">LOOKUP(I308,[1]Paramètres!$A$1:$A$20,[1]Paramètres!$C$1:$C$21)</f>
        <v>-18</v>
      </c>
      <c r="AA308" s="14" t="s">
        <v>35</v>
      </c>
      <c r="AB308" s="37"/>
      <c r="AC308" s="38"/>
      <c r="AD308" s="38" t="str">
        <f>IF(ISNA(VLOOKUP(D308,'[1]Liste en forme Garçons'!$C:$C,1,FALSE)),"","*")</f>
        <v>*</v>
      </c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</row>
    <row r="309" spans="1:46" s="39" customFormat="1" x14ac:dyDescent="0.35">
      <c r="A309" s="19"/>
      <c r="B309" s="25" t="s">
        <v>548</v>
      </c>
      <c r="C309" s="25" t="s">
        <v>549</v>
      </c>
      <c r="D309" s="40" t="s">
        <v>550</v>
      </c>
      <c r="E309" s="27" t="s">
        <v>51</v>
      </c>
      <c r="F309" s="28">
        <v>1006</v>
      </c>
      <c r="G309" s="29">
        <v>36543</v>
      </c>
      <c r="H309" s="30" t="str">
        <f>IF(E309="","",IF(COUNTIF([1]Paramètres!$H:$H,E309)=1,IF([1]Paramètres!$E$3=[1]Paramètres!$A$23,"Belfort/Montbéliard",IF([1]Paramètres!$E$3=[1]Paramètres!$A$24,"Doubs","Franche-Comté")),IF(COUNTIF([1]Paramètres!$I:$I,E309)=1,IF([1]Paramètres!$E$3=[1]Paramètres!$A$23,"Belfort/Montbéliard",IF([1]Paramètres!$E$3=[1]Paramètres!$A$24,"Belfort","Franche-Comté")),IF(COUNTIF([1]Paramètres!$J:$J,E309)=1,IF([1]Paramètres!$E$3=[1]Paramètres!$A$25,"Franche-Comté","Haute-Saône"),IF(COUNTIF([1]Paramètres!$K:$K,E309)=1,IF([1]Paramètres!$E$3=[1]Paramètres!$A$25,"Franche-Comté","Jura"),IF(COUNTIF([1]Paramètres!$G:$G,E309)=1,IF([1]Paramètres!$E$3=[1]Paramètres!$A$23,"Besançon",IF([1]Paramètres!$E$3=[1]Paramètres!$A$24,"Doubs","Franche-Comté")),"*** INCONNU ***"))))))</f>
        <v>Doubs</v>
      </c>
      <c r="I309" s="31">
        <f>LOOKUP(YEAR(G309)-[1]Paramètres!$E$1,[1]Paramètres!$A$1:$A$20)</f>
        <v>-17</v>
      </c>
      <c r="J309" s="31" t="str">
        <f>LOOKUP(I309,[1]Paramètres!$A$1:$B$20)</f>
        <v>J2</v>
      </c>
      <c r="K309" s="31">
        <f t="shared" si="41"/>
        <v>10</v>
      </c>
      <c r="L309" s="14" t="s">
        <v>147</v>
      </c>
      <c r="M309" s="14">
        <v>0</v>
      </c>
      <c r="N309" s="32">
        <v>0</v>
      </c>
      <c r="O309" s="32" t="s">
        <v>192</v>
      </c>
      <c r="P309" s="33" t="str">
        <f t="shared" si="35"/>
        <v>4D</v>
      </c>
      <c r="Q309" s="34">
        <f t="shared" si="42"/>
        <v>30000000000</v>
      </c>
      <c r="R309" s="34">
        <f t="shared" si="42"/>
        <v>0</v>
      </c>
      <c r="S309" s="34">
        <f t="shared" si="42"/>
        <v>0</v>
      </c>
      <c r="T309" s="34">
        <f t="shared" si="42"/>
        <v>10000000000</v>
      </c>
      <c r="U309" s="34">
        <f t="shared" si="36"/>
        <v>40000000000</v>
      </c>
      <c r="V309" s="35" t="str">
        <f t="shared" si="37"/>
        <v>4D</v>
      </c>
      <c r="W309" s="36">
        <f t="shared" si="38"/>
        <v>0</v>
      </c>
      <c r="X309" s="35" t="str">
        <f t="shared" si="39"/>
        <v>4D</v>
      </c>
      <c r="Y309" s="36">
        <f t="shared" si="40"/>
        <v>0</v>
      </c>
      <c r="Z309" s="31" t="str">
        <f ca="1">LOOKUP(I309,[1]Paramètres!$A$1:$A$20,[1]Paramètres!$C$1:$C$21)</f>
        <v>-18</v>
      </c>
      <c r="AA309" s="14" t="s">
        <v>35</v>
      </c>
      <c r="AB309" s="37" t="s">
        <v>1169</v>
      </c>
      <c r="AC309" s="38"/>
      <c r="AD309" s="38" t="str">
        <f>IF(ISNA(VLOOKUP(D309,'[1]Liste en forme Garçons'!$C:$C,1,FALSE)),"","*")</f>
        <v>*</v>
      </c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</row>
    <row r="310" spans="1:46" s="39" customFormat="1" x14ac:dyDescent="0.35">
      <c r="A310" s="19"/>
      <c r="B310" s="25" t="s">
        <v>48</v>
      </c>
      <c r="C310" s="25" t="s">
        <v>551</v>
      </c>
      <c r="D310" s="40" t="s">
        <v>552</v>
      </c>
      <c r="E310" s="27" t="s">
        <v>93</v>
      </c>
      <c r="F310" s="28">
        <v>948</v>
      </c>
      <c r="G310" s="29">
        <v>36552</v>
      </c>
      <c r="H310" s="30" t="str">
        <f>IF(E310="","",IF(COUNTIF([1]Paramètres!$H:$H,E310)=1,IF([1]Paramètres!$E$3=[1]Paramètres!$A$23,"Belfort/Montbéliard",IF([1]Paramètres!$E$3=[1]Paramètres!$A$24,"Doubs","Franche-Comté")),IF(COUNTIF([1]Paramètres!$I:$I,E310)=1,IF([1]Paramètres!$E$3=[1]Paramètres!$A$23,"Belfort/Montbéliard",IF([1]Paramètres!$E$3=[1]Paramètres!$A$24,"Belfort","Franche-Comté")),IF(COUNTIF([1]Paramètres!$J:$J,E310)=1,IF([1]Paramètres!$E$3=[1]Paramètres!$A$25,"Franche-Comté","Haute-Saône"),IF(COUNTIF([1]Paramètres!$K:$K,E310)=1,IF([1]Paramètres!$E$3=[1]Paramètres!$A$25,"Franche-Comté","Jura"),IF(COUNTIF([1]Paramètres!$G:$G,E310)=1,IF([1]Paramètres!$E$3=[1]Paramètres!$A$23,"Besançon",IF([1]Paramètres!$E$3=[1]Paramètres!$A$24,"Doubs","Franche-Comté")),"*** INCONNU ***"))))))</f>
        <v>Doubs</v>
      </c>
      <c r="I310" s="31">
        <f>LOOKUP(YEAR(G310)-[1]Paramètres!$E$1,[1]Paramètres!$A$1:$A$20)</f>
        <v>-17</v>
      </c>
      <c r="J310" s="31" t="str">
        <f>LOOKUP(I310,[1]Paramètres!$A$1:$B$20)</f>
        <v>J2</v>
      </c>
      <c r="K310" s="31">
        <f t="shared" si="41"/>
        <v>9</v>
      </c>
      <c r="L310" s="32" t="s">
        <v>227</v>
      </c>
      <c r="M310" s="32" t="s">
        <v>227</v>
      </c>
      <c r="N310" s="32" t="s">
        <v>227</v>
      </c>
      <c r="O310" s="32" t="s">
        <v>186</v>
      </c>
      <c r="P310" s="33" t="str">
        <f t="shared" si="35"/>
        <v>3D5E</v>
      </c>
      <c r="Q310" s="34">
        <f t="shared" si="42"/>
        <v>8000000000</v>
      </c>
      <c r="R310" s="34">
        <f t="shared" si="42"/>
        <v>8000000000</v>
      </c>
      <c r="S310" s="34">
        <f t="shared" si="42"/>
        <v>8000000000</v>
      </c>
      <c r="T310" s="34">
        <f t="shared" si="42"/>
        <v>6500000000</v>
      </c>
      <c r="U310" s="34">
        <f t="shared" si="36"/>
        <v>30500000000</v>
      </c>
      <c r="V310" s="35" t="str">
        <f t="shared" si="37"/>
        <v>3D</v>
      </c>
      <c r="W310" s="36">
        <f t="shared" si="38"/>
        <v>500000000</v>
      </c>
      <c r="X310" s="35" t="str">
        <f t="shared" si="39"/>
        <v>3D5E</v>
      </c>
      <c r="Y310" s="36">
        <f t="shared" si="40"/>
        <v>0</v>
      </c>
      <c r="Z310" s="31" t="str">
        <f ca="1">LOOKUP(I310,[1]Paramètres!$A$1:$A$20,[1]Paramètres!$C$1:$C$21)</f>
        <v>-18</v>
      </c>
      <c r="AA310" s="14" t="s">
        <v>35</v>
      </c>
      <c r="AB310" s="37"/>
      <c r="AC310" s="75"/>
      <c r="AD310" s="38" t="str">
        <f>IF(ISNA(VLOOKUP(D310,'[1]Liste en forme Garçons'!$C:$C,1,FALSE)),"","*")</f>
        <v>*</v>
      </c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</row>
    <row r="311" spans="1:46" s="39" customFormat="1" x14ac:dyDescent="0.35">
      <c r="A311" s="19"/>
      <c r="B311" s="25" t="s">
        <v>400</v>
      </c>
      <c r="C311" s="25" t="s">
        <v>553</v>
      </c>
      <c r="D311" s="26" t="s">
        <v>554</v>
      </c>
      <c r="E311" s="27" t="s">
        <v>29</v>
      </c>
      <c r="F311" s="28">
        <v>895</v>
      </c>
      <c r="G311" s="29">
        <v>36473</v>
      </c>
      <c r="H311" s="30" t="str">
        <f>IF(E311="","",IF(COUNTIF([1]Paramètres!$H:$H,E311)=1,IF([1]Paramètres!$E$3=[1]Paramètres!$A$23,"Belfort/Montbéliard",IF([1]Paramètres!$E$3=[1]Paramètres!$A$24,"Doubs","Franche-Comté")),IF(COUNTIF([1]Paramètres!$I:$I,E311)=1,IF([1]Paramètres!$E$3=[1]Paramètres!$A$23,"Belfort/Montbéliard",IF([1]Paramètres!$E$3=[1]Paramètres!$A$24,"Belfort","Franche-Comté")),IF(COUNTIF([1]Paramètres!$J:$J,E311)=1,IF([1]Paramètres!$E$3=[1]Paramètres!$A$25,"Franche-Comté","Haute-Saône"),IF(COUNTIF([1]Paramètres!$K:$K,E311)=1,IF([1]Paramètres!$E$3=[1]Paramètres!$A$25,"Franche-Comté","Jura"),IF(COUNTIF([1]Paramètres!$G:$G,E311)=1,IF([1]Paramètres!$E$3=[1]Paramètres!$A$23,"Besançon",IF([1]Paramètres!$E$3=[1]Paramètres!$A$24,"Doubs","Franche-Comté")),"*** INCONNU ***"))))))</f>
        <v>Doubs</v>
      </c>
      <c r="I311" s="31">
        <f>LOOKUP(YEAR(G311)-[1]Paramètres!$E$1,[1]Paramètres!$A$1:$A$20)</f>
        <v>-18</v>
      </c>
      <c r="J311" s="31" t="str">
        <f>LOOKUP(I311,[1]Paramètres!$A$1:$B$20)</f>
        <v>J3</v>
      </c>
      <c r="K311" s="31">
        <f t="shared" si="41"/>
        <v>8</v>
      </c>
      <c r="L311" s="32" t="s">
        <v>338</v>
      </c>
      <c r="M311" s="32" t="s">
        <v>281</v>
      </c>
      <c r="N311" s="32" t="s">
        <v>186</v>
      </c>
      <c r="O311" s="32" t="s">
        <v>192</v>
      </c>
      <c r="P311" s="33" t="str">
        <f t="shared" si="35"/>
        <v>2D22E</v>
      </c>
      <c r="Q311" s="34">
        <f t="shared" si="42"/>
        <v>2200000000</v>
      </c>
      <c r="R311" s="34">
        <f t="shared" si="42"/>
        <v>3500000000</v>
      </c>
      <c r="S311" s="34">
        <f t="shared" si="42"/>
        <v>6500000000</v>
      </c>
      <c r="T311" s="34">
        <f t="shared" si="42"/>
        <v>10000000000</v>
      </c>
      <c r="U311" s="34">
        <f t="shared" si="36"/>
        <v>22200000000</v>
      </c>
      <c r="V311" s="35" t="str">
        <f t="shared" si="37"/>
        <v>2D</v>
      </c>
      <c r="W311" s="36">
        <f t="shared" si="38"/>
        <v>2200000000</v>
      </c>
      <c r="X311" s="35" t="str">
        <f t="shared" si="39"/>
        <v>2D22E</v>
      </c>
      <c r="Y311" s="36">
        <f t="shared" si="40"/>
        <v>0</v>
      </c>
      <c r="Z311" s="31" t="str">
        <f ca="1">LOOKUP(I311,[1]Paramètres!$A$1:$A$20,[1]Paramètres!$C$1:$C$21)</f>
        <v>-18</v>
      </c>
      <c r="AA311" s="14" t="s">
        <v>35</v>
      </c>
      <c r="AB311" s="37" t="s">
        <v>1170</v>
      </c>
      <c r="AC311" s="38"/>
      <c r="AD311" s="38" t="str">
        <f>IF(ISNA(VLOOKUP(D311,'[1]Liste en forme Garçons'!$C:$C,1,FALSE)),"","*")</f>
        <v>*</v>
      </c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</row>
    <row r="312" spans="1:46" s="39" customFormat="1" x14ac:dyDescent="0.35">
      <c r="A312" s="19"/>
      <c r="B312" s="25" t="s">
        <v>555</v>
      </c>
      <c r="C312" s="25" t="s">
        <v>556</v>
      </c>
      <c r="D312" s="26" t="s">
        <v>557</v>
      </c>
      <c r="E312" s="27" t="s">
        <v>29</v>
      </c>
      <c r="F312" s="28">
        <v>778</v>
      </c>
      <c r="G312" s="29">
        <v>37164</v>
      </c>
      <c r="H312" s="30" t="str">
        <f>IF(E312="","",IF(COUNTIF([1]Paramètres!$H:$H,E312)=1,IF([1]Paramètres!$E$3=[1]Paramètres!$A$23,"Belfort/Montbéliard",IF([1]Paramètres!$E$3=[1]Paramètres!$A$24,"Doubs","Franche-Comté")),IF(COUNTIF([1]Paramètres!$I:$I,E312)=1,IF([1]Paramètres!$E$3=[1]Paramètres!$A$23,"Belfort/Montbéliard",IF([1]Paramètres!$E$3=[1]Paramètres!$A$24,"Belfort","Franche-Comté")),IF(COUNTIF([1]Paramètres!$J:$J,E312)=1,IF([1]Paramètres!$E$3=[1]Paramètres!$A$25,"Franche-Comté","Haute-Saône"),IF(COUNTIF([1]Paramètres!$K:$K,E312)=1,IF([1]Paramètres!$E$3=[1]Paramètres!$A$25,"Franche-Comté","Jura"),IF(COUNTIF([1]Paramètres!$G:$G,E312)=1,IF([1]Paramètres!$E$3=[1]Paramètres!$A$23,"Besançon",IF([1]Paramètres!$E$3=[1]Paramètres!$A$24,"Doubs","Franche-Comté")),"*** INCONNU ***"))))))</f>
        <v>Doubs</v>
      </c>
      <c r="I312" s="31">
        <f>LOOKUP(YEAR(G312)-[1]Paramètres!$E$1,[1]Paramètres!$A$1:$A$20)</f>
        <v>-16</v>
      </c>
      <c r="J312" s="31" t="str">
        <f>LOOKUP(I312,[1]Paramètres!$A$1:$B$20)</f>
        <v>J1</v>
      </c>
      <c r="K312" s="31">
        <f t="shared" si="41"/>
        <v>7</v>
      </c>
      <c r="L312" s="14" t="s">
        <v>267</v>
      </c>
      <c r="M312" s="14" t="s">
        <v>245</v>
      </c>
      <c r="N312" s="14" t="s">
        <v>267</v>
      </c>
      <c r="O312" s="14" t="s">
        <v>227</v>
      </c>
      <c r="P312" s="33" t="str">
        <f t="shared" si="35"/>
        <v>2D10E</v>
      </c>
      <c r="Q312" s="34">
        <f t="shared" si="42"/>
        <v>5000000000</v>
      </c>
      <c r="R312" s="34">
        <f t="shared" si="42"/>
        <v>3000000000</v>
      </c>
      <c r="S312" s="34">
        <f t="shared" si="42"/>
        <v>5000000000</v>
      </c>
      <c r="T312" s="34">
        <f t="shared" si="42"/>
        <v>8000000000</v>
      </c>
      <c r="U312" s="34">
        <f t="shared" si="36"/>
        <v>21000000000</v>
      </c>
      <c r="V312" s="35" t="str">
        <f t="shared" si="37"/>
        <v>2D</v>
      </c>
      <c r="W312" s="36">
        <f t="shared" si="38"/>
        <v>1000000000</v>
      </c>
      <c r="X312" s="35" t="str">
        <f t="shared" si="39"/>
        <v>2D10E</v>
      </c>
      <c r="Y312" s="36">
        <f t="shared" si="40"/>
        <v>0</v>
      </c>
      <c r="Z312" s="31" t="str">
        <f ca="1">LOOKUP(I312,[1]Paramètres!$A$1:$A$20,[1]Paramètres!$C$1:$C$21)</f>
        <v>-18</v>
      </c>
      <c r="AA312" s="14" t="s">
        <v>35</v>
      </c>
      <c r="AB312" s="37" t="s">
        <v>1169</v>
      </c>
      <c r="AC312" s="3"/>
      <c r="AD312" s="38" t="str">
        <f>IF(ISNA(VLOOKUP(D312,'[1]Liste en forme Garçons'!$C:$C,1,FALSE)),"","*")</f>
        <v>*</v>
      </c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 s="39" customFormat="1" x14ac:dyDescent="0.35">
      <c r="A313" s="19"/>
      <c r="B313" s="25" t="s">
        <v>387</v>
      </c>
      <c r="C313" s="25" t="s">
        <v>558</v>
      </c>
      <c r="D313" s="40" t="s">
        <v>559</v>
      </c>
      <c r="E313" s="27" t="s">
        <v>225</v>
      </c>
      <c r="F313" s="41">
        <v>871</v>
      </c>
      <c r="G313" s="29">
        <v>36216</v>
      </c>
      <c r="H313" s="30" t="str">
        <f>IF(E313="","",IF(COUNTIF([1]Paramètres!$H:$H,E313)=1,IF([1]Paramètres!$E$3=[1]Paramètres!$A$23,"Belfort/Montbéliard",IF([1]Paramètres!$E$3=[1]Paramètres!$A$24,"Doubs","Franche-Comté")),IF(COUNTIF([1]Paramètres!$I:$I,E313)=1,IF([1]Paramètres!$E$3=[1]Paramètres!$A$23,"Belfort/Montbéliard",IF([1]Paramètres!$E$3=[1]Paramètres!$A$24,"Belfort","Franche-Comté")),IF(COUNTIF([1]Paramètres!$J:$J,E313)=1,IF([1]Paramètres!$E$3=[1]Paramètres!$A$25,"Franche-Comté","Haute-Saône"),IF(COUNTIF([1]Paramètres!$K:$K,E313)=1,IF([1]Paramètres!$E$3=[1]Paramètres!$A$25,"Franche-Comté","Jura"),IF(COUNTIF([1]Paramètres!$G:$G,E313)=1,IF([1]Paramètres!$E$3=[1]Paramètres!$A$23,"Besançon",IF([1]Paramètres!$E$3=[1]Paramètres!$A$24,"Doubs","Franche-Comté")),"*** INCONNU ***"))))))</f>
        <v>Doubs</v>
      </c>
      <c r="I313" s="31">
        <f>LOOKUP(YEAR(G313)-[1]Paramètres!$E$1,[1]Paramètres!$A$1:$A$20)</f>
        <v>-18</v>
      </c>
      <c r="J313" s="31" t="str">
        <f>LOOKUP(I313,[1]Paramètres!$A$1:$B$20)</f>
        <v>J3</v>
      </c>
      <c r="K313" s="31">
        <f t="shared" si="41"/>
        <v>8</v>
      </c>
      <c r="L313" s="32" t="s">
        <v>281</v>
      </c>
      <c r="M313" s="32" t="s">
        <v>186</v>
      </c>
      <c r="N313" s="32" t="s">
        <v>226</v>
      </c>
      <c r="O313" s="32" t="s">
        <v>186</v>
      </c>
      <c r="P313" s="33" t="str">
        <f t="shared" si="35"/>
        <v>2D5E</v>
      </c>
      <c r="Q313" s="34">
        <f t="shared" si="42"/>
        <v>3500000000</v>
      </c>
      <c r="R313" s="34">
        <f t="shared" si="42"/>
        <v>6500000000</v>
      </c>
      <c r="S313" s="34">
        <f t="shared" si="42"/>
        <v>4000000000</v>
      </c>
      <c r="T313" s="34">
        <f t="shared" si="42"/>
        <v>6500000000</v>
      </c>
      <c r="U313" s="34">
        <f t="shared" si="36"/>
        <v>20500000000</v>
      </c>
      <c r="V313" s="35" t="str">
        <f t="shared" si="37"/>
        <v>2D</v>
      </c>
      <c r="W313" s="36">
        <f t="shared" si="38"/>
        <v>500000000</v>
      </c>
      <c r="X313" s="35" t="str">
        <f t="shared" si="39"/>
        <v>2D5E</v>
      </c>
      <c r="Y313" s="36">
        <f t="shared" si="40"/>
        <v>0</v>
      </c>
      <c r="Z313" s="31" t="str">
        <f ca="1">LOOKUP(I313,[1]Paramètres!$A$1:$A$20,[1]Paramètres!$C$1:$C$21)</f>
        <v>-18</v>
      </c>
      <c r="AA313" s="14" t="s">
        <v>35</v>
      </c>
      <c r="AB313" s="37"/>
      <c r="AC313" s="3"/>
      <c r="AD313" s="38" t="str">
        <f>IF(ISNA(VLOOKUP(D313,'[1]Liste en forme Garçons'!$C:$C,1,FALSE)),"","*")</f>
        <v>*</v>
      </c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 s="39" customFormat="1" x14ac:dyDescent="0.35">
      <c r="A314" s="19"/>
      <c r="B314" s="25" t="s">
        <v>560</v>
      </c>
      <c r="C314" s="25" t="s">
        <v>561</v>
      </c>
      <c r="D314" s="26" t="s">
        <v>562</v>
      </c>
      <c r="E314" s="27" t="s">
        <v>206</v>
      </c>
      <c r="F314" s="28">
        <v>704</v>
      </c>
      <c r="G314" s="29">
        <v>36259</v>
      </c>
      <c r="H314" s="30" t="str">
        <f>IF(E314="","",IF(COUNTIF([1]Paramètres!$H:$H,E314)=1,IF([1]Paramètres!$E$3=[1]Paramètres!$A$23,"Belfort/Montbéliard",IF([1]Paramètres!$E$3=[1]Paramètres!$A$24,"Doubs","Franche-Comté")),IF(COUNTIF([1]Paramètres!$I:$I,E314)=1,IF([1]Paramètres!$E$3=[1]Paramètres!$A$23,"Belfort/Montbéliard",IF([1]Paramètres!$E$3=[1]Paramètres!$A$24,"Belfort","Franche-Comté")),IF(COUNTIF([1]Paramètres!$J:$J,E314)=1,IF([1]Paramètres!$E$3=[1]Paramètres!$A$25,"Franche-Comté","Haute-Saône"),IF(COUNTIF([1]Paramètres!$K:$K,E314)=1,IF([1]Paramètres!$E$3=[1]Paramètres!$A$25,"Franche-Comté","Jura"),IF(COUNTIF([1]Paramètres!$G:$G,E314)=1,IF([1]Paramètres!$E$3=[1]Paramètres!$A$23,"Besançon",IF([1]Paramètres!$E$3=[1]Paramètres!$A$24,"Doubs","Franche-Comté")),"*** INCONNU ***"))))))</f>
        <v>Doubs</v>
      </c>
      <c r="I314" s="31">
        <f>LOOKUP(YEAR(G314)-[1]Paramètres!$E$1,[1]Paramètres!$A$1:$A$20)</f>
        <v>-18</v>
      </c>
      <c r="J314" s="31" t="str">
        <f>LOOKUP(I314,[1]Paramètres!$A$1:$B$20)</f>
        <v>J3</v>
      </c>
      <c r="K314" s="31">
        <f t="shared" si="41"/>
        <v>7</v>
      </c>
      <c r="L314" s="32" t="s">
        <v>298</v>
      </c>
      <c r="M314" s="32" t="s">
        <v>267</v>
      </c>
      <c r="N314" s="32" t="s">
        <v>245</v>
      </c>
      <c r="O314" s="32" t="s">
        <v>281</v>
      </c>
      <c r="P314" s="33" t="str">
        <f t="shared" si="35"/>
        <v>1D25E</v>
      </c>
      <c r="Q314" s="34">
        <f t="shared" si="42"/>
        <v>1000000000</v>
      </c>
      <c r="R314" s="34">
        <f t="shared" si="42"/>
        <v>5000000000</v>
      </c>
      <c r="S314" s="34">
        <f t="shared" si="42"/>
        <v>3000000000</v>
      </c>
      <c r="T314" s="34">
        <f t="shared" si="42"/>
        <v>3500000000</v>
      </c>
      <c r="U314" s="34">
        <f t="shared" si="36"/>
        <v>12500000000</v>
      </c>
      <c r="V314" s="35" t="str">
        <f t="shared" si="37"/>
        <v>1D</v>
      </c>
      <c r="W314" s="36">
        <f t="shared" si="38"/>
        <v>2500000000</v>
      </c>
      <c r="X314" s="35" t="str">
        <f t="shared" si="39"/>
        <v>1D25E</v>
      </c>
      <c r="Y314" s="36">
        <f t="shared" si="40"/>
        <v>0</v>
      </c>
      <c r="Z314" s="31" t="str">
        <f ca="1">LOOKUP(I314,[1]Paramètres!$A$1:$A$20,[1]Paramètres!$C$1:$C$21)</f>
        <v>-18</v>
      </c>
      <c r="AA314" s="14" t="s">
        <v>35</v>
      </c>
      <c r="AB314" s="37"/>
      <c r="AC314" s="3"/>
      <c r="AD314" s="38" t="str">
        <f>IF(ISNA(VLOOKUP(D314,'[1]Liste en forme Garçons'!$C:$C,1,FALSE)),"","*")</f>
        <v>*</v>
      </c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 s="39" customFormat="1" x14ac:dyDescent="0.35">
      <c r="A315" s="19"/>
      <c r="B315" s="25" t="s">
        <v>563</v>
      </c>
      <c r="C315" s="25" t="s">
        <v>558</v>
      </c>
      <c r="D315" s="40" t="s">
        <v>564</v>
      </c>
      <c r="E315" s="27" t="s">
        <v>225</v>
      </c>
      <c r="F315" s="41">
        <v>801</v>
      </c>
      <c r="G315" s="29">
        <v>36216</v>
      </c>
      <c r="H315" s="30" t="str">
        <f>IF(E315="","",IF(COUNTIF([1]Paramètres!$H:$H,E315)=1,IF([1]Paramètres!$E$3=[1]Paramètres!$A$23,"Belfort/Montbéliard",IF([1]Paramètres!$E$3=[1]Paramètres!$A$24,"Doubs","Franche-Comté")),IF(COUNTIF([1]Paramètres!$I:$I,E315)=1,IF([1]Paramètres!$E$3=[1]Paramètres!$A$23,"Belfort/Montbéliard",IF([1]Paramètres!$E$3=[1]Paramètres!$A$24,"Belfort","Franche-Comté")),IF(COUNTIF([1]Paramètres!$J:$J,E315)=1,IF([1]Paramètres!$E$3=[1]Paramètres!$A$25,"Franche-Comté","Haute-Saône"),IF(COUNTIF([1]Paramètres!$K:$K,E315)=1,IF([1]Paramètres!$E$3=[1]Paramètres!$A$25,"Franche-Comté","Jura"),IF(COUNTIF([1]Paramètres!$G:$G,E315)=1,IF([1]Paramètres!$E$3=[1]Paramètres!$A$23,"Besançon",IF([1]Paramètres!$E$3=[1]Paramètres!$A$24,"Doubs","Franche-Comté")),"*** INCONNU ***"))))))</f>
        <v>Doubs</v>
      </c>
      <c r="I315" s="31">
        <f>LOOKUP(YEAR(G315)-[1]Paramètres!$E$1,[1]Paramètres!$A$1:$A$20)</f>
        <v>-18</v>
      </c>
      <c r="J315" s="31" t="str">
        <f>LOOKUP(I315,[1]Paramètres!$A$1:$B$20)</f>
        <v>J3</v>
      </c>
      <c r="K315" s="31">
        <f t="shared" si="41"/>
        <v>8</v>
      </c>
      <c r="L315" s="32" t="s">
        <v>245</v>
      </c>
      <c r="M315" s="32" t="s">
        <v>546</v>
      </c>
      <c r="N315" s="32" t="s">
        <v>281</v>
      </c>
      <c r="O315" s="32" t="s">
        <v>226</v>
      </c>
      <c r="P315" s="33" t="str">
        <f t="shared" si="35"/>
        <v>1D24E</v>
      </c>
      <c r="Q315" s="34">
        <f t="shared" si="42"/>
        <v>3000000000</v>
      </c>
      <c r="R315" s="34">
        <f t="shared" si="42"/>
        <v>1900000000</v>
      </c>
      <c r="S315" s="34">
        <f t="shared" si="42"/>
        <v>3500000000</v>
      </c>
      <c r="T315" s="34">
        <f t="shared" si="42"/>
        <v>4000000000</v>
      </c>
      <c r="U315" s="34">
        <f t="shared" si="36"/>
        <v>12400000000</v>
      </c>
      <c r="V315" s="35" t="str">
        <f t="shared" si="37"/>
        <v>1D</v>
      </c>
      <c r="W315" s="36">
        <f t="shared" si="38"/>
        <v>2400000000</v>
      </c>
      <c r="X315" s="35" t="str">
        <f t="shared" si="39"/>
        <v>1D24E</v>
      </c>
      <c r="Y315" s="36">
        <f t="shared" si="40"/>
        <v>0</v>
      </c>
      <c r="Z315" s="31" t="str">
        <f ca="1">LOOKUP(I315,[1]Paramètres!$A$1:$A$20,[1]Paramètres!$C$1:$C$21)</f>
        <v>-18</v>
      </c>
      <c r="AA315" s="14" t="s">
        <v>35</v>
      </c>
      <c r="AB315" s="37"/>
      <c r="AC315" s="3"/>
      <c r="AD315" s="38" t="str">
        <f>IF(ISNA(VLOOKUP(D315,'[1]Liste en forme Garçons'!$C:$C,1,FALSE)),"","*")</f>
        <v>*</v>
      </c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 s="39" customFormat="1" x14ac:dyDescent="0.35">
      <c r="A316" s="19"/>
      <c r="B316" s="25" t="s">
        <v>565</v>
      </c>
      <c r="C316" s="25" t="s">
        <v>482</v>
      </c>
      <c r="D316" s="26" t="s">
        <v>566</v>
      </c>
      <c r="E316" s="44" t="s">
        <v>128</v>
      </c>
      <c r="F316" s="28">
        <v>684</v>
      </c>
      <c r="G316" s="29">
        <v>36812</v>
      </c>
      <c r="H316" s="30" t="str">
        <f>IF(E316="","",IF(COUNTIF([1]Paramètres!$H:$H,E316)=1,IF([1]Paramètres!$E$3=[1]Paramètres!$A$23,"Belfort/Montbéliard",IF([1]Paramètres!$E$3=[1]Paramètres!$A$24,"Doubs","Franche-Comté")),IF(COUNTIF([1]Paramètres!$I:$I,E316)=1,IF([1]Paramètres!$E$3=[1]Paramètres!$A$23,"Belfort/Montbéliard",IF([1]Paramètres!$E$3=[1]Paramètres!$A$24,"Belfort","Franche-Comté")),IF(COUNTIF([1]Paramètres!$J:$J,E316)=1,IF([1]Paramètres!$E$3=[1]Paramètres!$A$25,"Franche-Comté","Haute-Saône"),IF(COUNTIF([1]Paramètres!$K:$K,E316)=1,IF([1]Paramètres!$E$3=[1]Paramètres!$A$25,"Franche-Comté","Jura"),IF(COUNTIF([1]Paramètres!$G:$G,E316)=1,IF([1]Paramètres!$E$3=[1]Paramètres!$A$23,"Besançon",IF([1]Paramètres!$E$3=[1]Paramètres!$A$24,"Doubs","Franche-Comté")),"*** INCONNU ***"))))))</f>
        <v>Doubs</v>
      </c>
      <c r="I316" s="31">
        <f>LOOKUP(YEAR(G316)-[1]Paramètres!$E$1,[1]Paramètres!$A$1:$A$20)</f>
        <v>-17</v>
      </c>
      <c r="J316" s="31" t="str">
        <f>LOOKUP(I316,[1]Paramètres!$A$1:$B$20)</f>
        <v>J2</v>
      </c>
      <c r="K316" s="31">
        <f t="shared" si="41"/>
        <v>6</v>
      </c>
      <c r="L316" s="14" t="s">
        <v>547</v>
      </c>
      <c r="M316" s="32" t="s">
        <v>267</v>
      </c>
      <c r="N316" s="32" t="s">
        <v>338</v>
      </c>
      <c r="O316" s="14" t="s">
        <v>281</v>
      </c>
      <c r="P316" s="33" t="str">
        <f t="shared" si="35"/>
        <v>1D24E</v>
      </c>
      <c r="Q316" s="34">
        <f t="shared" si="42"/>
        <v>1700000000</v>
      </c>
      <c r="R316" s="34">
        <f t="shared" si="42"/>
        <v>5000000000</v>
      </c>
      <c r="S316" s="34">
        <f t="shared" si="42"/>
        <v>2200000000</v>
      </c>
      <c r="T316" s="34">
        <f t="shared" si="42"/>
        <v>3500000000</v>
      </c>
      <c r="U316" s="34">
        <f t="shared" si="36"/>
        <v>12400000000</v>
      </c>
      <c r="V316" s="35" t="str">
        <f t="shared" si="37"/>
        <v>1D</v>
      </c>
      <c r="W316" s="36">
        <f t="shared" si="38"/>
        <v>2400000000</v>
      </c>
      <c r="X316" s="35" t="str">
        <f t="shared" si="39"/>
        <v>1D24E</v>
      </c>
      <c r="Y316" s="36">
        <f t="shared" si="40"/>
        <v>0</v>
      </c>
      <c r="Z316" s="31" t="str">
        <f ca="1">LOOKUP(I316,[1]Paramètres!$A$1:$A$20,[1]Paramètres!$C$1:$C$21)</f>
        <v>-18</v>
      </c>
      <c r="AA316" s="14" t="s">
        <v>35</v>
      </c>
      <c r="AB316" s="37"/>
      <c r="AC316" s="3"/>
      <c r="AD316" s="38" t="str">
        <f>IF(ISNA(VLOOKUP(D316,'[1]Liste en forme Garçons'!$C:$C,1,FALSE)),"","*")</f>
        <v>*</v>
      </c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 s="39" customFormat="1" x14ac:dyDescent="0.35">
      <c r="A317" s="19"/>
      <c r="B317" s="25" t="s">
        <v>112</v>
      </c>
      <c r="C317" s="25" t="s">
        <v>567</v>
      </c>
      <c r="D317" s="40" t="s">
        <v>568</v>
      </c>
      <c r="E317" s="27" t="s">
        <v>108</v>
      </c>
      <c r="F317" s="41">
        <v>838</v>
      </c>
      <c r="G317" s="29">
        <v>36792</v>
      </c>
      <c r="H317" s="30" t="str">
        <f>IF(E317="","",IF(COUNTIF([1]Paramètres!$H:$H,E317)=1,IF([1]Paramètres!$E$3=[1]Paramètres!$A$23,"Belfort/Montbéliard",IF([1]Paramètres!$E$3=[1]Paramètres!$A$24,"Doubs","Franche-Comté")),IF(COUNTIF([1]Paramètres!$I:$I,E317)=1,IF([1]Paramètres!$E$3=[1]Paramètres!$A$23,"Belfort/Montbéliard",IF([1]Paramètres!$E$3=[1]Paramètres!$A$24,"Belfort","Franche-Comté")),IF(COUNTIF([1]Paramètres!$J:$J,E317)=1,IF([1]Paramètres!$E$3=[1]Paramètres!$A$25,"Franche-Comté","Haute-Saône"),IF(COUNTIF([1]Paramètres!$K:$K,E317)=1,IF([1]Paramètres!$E$3=[1]Paramètres!$A$25,"Franche-Comté","Jura"),IF(COUNTIF([1]Paramètres!$G:$G,E317)=1,IF([1]Paramètres!$E$3=[1]Paramètres!$A$23,"Besançon",IF([1]Paramètres!$E$3=[1]Paramètres!$A$24,"Doubs","Franche-Comté")),"*** INCONNU ***"))))))</f>
        <v>Doubs</v>
      </c>
      <c r="I317" s="31">
        <f>LOOKUP(YEAR(G317)-[1]Paramètres!$E$1,[1]Paramètres!$A$1:$A$20)</f>
        <v>-17</v>
      </c>
      <c r="J317" s="31" t="str">
        <f>LOOKUP(I317,[1]Paramètres!$A$1:$B$20)</f>
        <v>J2</v>
      </c>
      <c r="K317" s="31">
        <f t="shared" si="41"/>
        <v>8</v>
      </c>
      <c r="L317" s="32" t="s">
        <v>226</v>
      </c>
      <c r="M317" s="32" t="s">
        <v>292</v>
      </c>
      <c r="N317" s="32">
        <v>0</v>
      </c>
      <c r="O317" s="32" t="s">
        <v>267</v>
      </c>
      <c r="P317" s="33" t="str">
        <f t="shared" si="35"/>
        <v>1D15E</v>
      </c>
      <c r="Q317" s="34">
        <f t="shared" si="42"/>
        <v>4000000000</v>
      </c>
      <c r="R317" s="34">
        <f t="shared" si="42"/>
        <v>2500000000</v>
      </c>
      <c r="S317" s="34">
        <f t="shared" si="42"/>
        <v>0</v>
      </c>
      <c r="T317" s="34">
        <f t="shared" si="42"/>
        <v>5000000000</v>
      </c>
      <c r="U317" s="34">
        <f t="shared" si="36"/>
        <v>11500000000</v>
      </c>
      <c r="V317" s="35" t="str">
        <f t="shared" si="37"/>
        <v>1D</v>
      </c>
      <c r="W317" s="36">
        <f t="shared" si="38"/>
        <v>1500000000</v>
      </c>
      <c r="X317" s="35" t="str">
        <f t="shared" si="39"/>
        <v>1D15E</v>
      </c>
      <c r="Y317" s="36">
        <f t="shared" si="40"/>
        <v>0</v>
      </c>
      <c r="Z317" s="31" t="str">
        <f ca="1">LOOKUP(I317,[1]Paramètres!$A$1:$A$20,[1]Paramètres!$C$1:$C$21)</f>
        <v>-18</v>
      </c>
      <c r="AA317" s="14" t="s">
        <v>35</v>
      </c>
      <c r="AB317" s="37"/>
      <c r="AC317" s="3"/>
      <c r="AD317" s="38" t="str">
        <f>IF(ISNA(VLOOKUP(D317,'[1]Liste en forme Garçons'!$C:$C,1,FALSE)),"","*")</f>
        <v>*</v>
      </c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 s="39" customFormat="1" x14ac:dyDescent="0.35">
      <c r="A318" s="19"/>
      <c r="B318" s="25" t="s">
        <v>569</v>
      </c>
      <c r="C318" s="25" t="s">
        <v>570</v>
      </c>
      <c r="D318" s="26" t="s">
        <v>571</v>
      </c>
      <c r="E318" s="27" t="s">
        <v>572</v>
      </c>
      <c r="F318" s="28">
        <v>673</v>
      </c>
      <c r="G318" s="29">
        <v>36572</v>
      </c>
      <c r="H318" s="30" t="str">
        <f>IF(E318="","",IF(COUNTIF([1]Paramètres!$H:$H,E318)=1,IF([1]Paramètres!$E$3=[1]Paramètres!$A$23,"Belfort/Montbéliard",IF([1]Paramètres!$E$3=[1]Paramètres!$A$24,"Doubs","Franche-Comté")),IF(COUNTIF([1]Paramètres!$I:$I,E318)=1,IF([1]Paramètres!$E$3=[1]Paramètres!$A$23,"Belfort/Montbéliard",IF([1]Paramètres!$E$3=[1]Paramètres!$A$24,"Belfort","Franche-Comté")),IF(COUNTIF([1]Paramètres!$J:$J,E318)=1,IF([1]Paramètres!$E$3=[1]Paramètres!$A$25,"Franche-Comté","Haute-Saône"),IF(COUNTIF([1]Paramètres!$K:$K,E318)=1,IF([1]Paramètres!$E$3=[1]Paramètres!$A$25,"Franche-Comté","Jura"),IF(COUNTIF([1]Paramètres!$G:$G,E318)=1,IF([1]Paramètres!$E$3=[1]Paramètres!$A$23,"Besançon",IF([1]Paramètres!$E$3=[1]Paramètres!$A$24,"Doubs","Franche-Comté")),"*** INCONNU ***"))))))</f>
        <v>Doubs</v>
      </c>
      <c r="I318" s="31">
        <f>LOOKUP(YEAR(G318)-[1]Paramètres!$E$1,[1]Paramètres!$A$1:$A$20)</f>
        <v>-17</v>
      </c>
      <c r="J318" s="31" t="str">
        <f>LOOKUP(I318,[1]Paramètres!$A$1:$B$20)</f>
        <v>J2</v>
      </c>
      <c r="K318" s="31">
        <f t="shared" si="41"/>
        <v>6</v>
      </c>
      <c r="L318" s="32" t="s">
        <v>292</v>
      </c>
      <c r="M318" s="32" t="s">
        <v>338</v>
      </c>
      <c r="N318" s="14" t="s">
        <v>245</v>
      </c>
      <c r="O318" s="14" t="s">
        <v>298</v>
      </c>
      <c r="P318" s="33" t="str">
        <f t="shared" si="35"/>
        <v>87E</v>
      </c>
      <c r="Q318" s="34">
        <f t="shared" si="42"/>
        <v>2500000000</v>
      </c>
      <c r="R318" s="34">
        <f t="shared" si="42"/>
        <v>2200000000</v>
      </c>
      <c r="S318" s="34">
        <f t="shared" si="42"/>
        <v>3000000000</v>
      </c>
      <c r="T318" s="34">
        <f t="shared" si="42"/>
        <v>1000000000</v>
      </c>
      <c r="U318" s="34">
        <f t="shared" si="36"/>
        <v>8700000000</v>
      </c>
      <c r="V318" s="35" t="str">
        <f t="shared" si="37"/>
        <v>87E</v>
      </c>
      <c r="W318" s="36">
        <f t="shared" si="38"/>
        <v>0</v>
      </c>
      <c r="X318" s="35" t="str">
        <f t="shared" si="39"/>
        <v>87E</v>
      </c>
      <c r="Y318" s="36">
        <f t="shared" si="40"/>
        <v>0</v>
      </c>
      <c r="Z318" s="31" t="str">
        <f ca="1">LOOKUP(I318,[1]Paramètres!$A$1:$A$20,[1]Paramètres!$C$1:$C$21)</f>
        <v>-18</v>
      </c>
      <c r="AA318" s="14" t="s">
        <v>35</v>
      </c>
      <c r="AB318" s="37"/>
      <c r="AC318" s="3"/>
      <c r="AD318" s="38" t="str">
        <f>IF(ISNA(VLOOKUP(D318,'[1]Liste en forme Garçons'!$C:$C,1,FALSE)),"","*")</f>
        <v>*</v>
      </c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 s="39" customFormat="1" x14ac:dyDescent="0.35">
      <c r="A319" s="19"/>
      <c r="B319" s="25" t="s">
        <v>573</v>
      </c>
      <c r="C319" s="25" t="s">
        <v>574</v>
      </c>
      <c r="D319" s="26" t="s">
        <v>575</v>
      </c>
      <c r="E319" s="27" t="s">
        <v>199</v>
      </c>
      <c r="F319" s="28">
        <v>681</v>
      </c>
      <c r="G319" s="29">
        <v>36617</v>
      </c>
      <c r="H319" s="30" t="str">
        <f>IF(E319="","",IF(COUNTIF([1]Paramètres!$H:$H,E319)=1,IF([1]Paramètres!$E$3=[1]Paramètres!$A$23,"Belfort/Montbéliard",IF([1]Paramètres!$E$3=[1]Paramètres!$A$24,"Doubs","Franche-Comté")),IF(COUNTIF([1]Paramètres!$I:$I,E319)=1,IF([1]Paramètres!$E$3=[1]Paramètres!$A$23,"Belfort/Montbéliard",IF([1]Paramètres!$E$3=[1]Paramètres!$A$24,"Belfort","Franche-Comté")),IF(COUNTIF([1]Paramètres!$J:$J,E319)=1,IF([1]Paramètres!$E$3=[1]Paramètres!$A$25,"Franche-Comté","Haute-Saône"),IF(COUNTIF([1]Paramètres!$K:$K,E319)=1,IF([1]Paramètres!$E$3=[1]Paramètres!$A$25,"Franche-Comté","Jura"),IF(COUNTIF([1]Paramètres!$G:$G,E319)=1,IF([1]Paramètres!$E$3=[1]Paramètres!$A$23,"Besançon",IF([1]Paramètres!$E$3=[1]Paramètres!$A$24,"Doubs","Franche-Comté")),"*** INCONNU ***"))))))</f>
        <v>Doubs</v>
      </c>
      <c r="I319" s="31">
        <f>LOOKUP(YEAR(G319)-[1]Paramètres!$E$1,[1]Paramètres!$A$1:$A$20)</f>
        <v>-17</v>
      </c>
      <c r="J319" s="31" t="str">
        <f>LOOKUP(I319,[1]Paramètres!$A$1:$B$20)</f>
        <v>J2</v>
      </c>
      <c r="K319" s="31">
        <f t="shared" si="41"/>
        <v>6</v>
      </c>
      <c r="L319" s="32" t="s">
        <v>253</v>
      </c>
      <c r="M319" s="32" t="s">
        <v>292</v>
      </c>
      <c r="N319" s="14" t="s">
        <v>265</v>
      </c>
      <c r="O319" s="14" t="s">
        <v>253</v>
      </c>
      <c r="P319" s="33" t="str">
        <f t="shared" si="35"/>
        <v>80E</v>
      </c>
      <c r="Q319" s="34">
        <f t="shared" si="42"/>
        <v>2000000000</v>
      </c>
      <c r="R319" s="34">
        <f t="shared" si="42"/>
        <v>2500000000</v>
      </c>
      <c r="S319" s="34">
        <f t="shared" si="42"/>
        <v>1500000000</v>
      </c>
      <c r="T319" s="34">
        <f t="shared" si="42"/>
        <v>2000000000</v>
      </c>
      <c r="U319" s="34">
        <f t="shared" si="36"/>
        <v>8000000000</v>
      </c>
      <c r="V319" s="35" t="str">
        <f t="shared" si="37"/>
        <v>80E</v>
      </c>
      <c r="W319" s="36">
        <f t="shared" si="38"/>
        <v>0</v>
      </c>
      <c r="X319" s="35" t="str">
        <f t="shared" si="39"/>
        <v>80E</v>
      </c>
      <c r="Y319" s="36">
        <f t="shared" si="40"/>
        <v>0</v>
      </c>
      <c r="Z319" s="31" t="str">
        <f ca="1">LOOKUP(I319,[1]Paramètres!$A$1:$A$20,[1]Paramètres!$C$1:$C$21)</f>
        <v>-18</v>
      </c>
      <c r="AA319" s="14" t="s">
        <v>35</v>
      </c>
      <c r="AB319" s="37"/>
      <c r="AC319" s="3"/>
      <c r="AD319" s="38" t="str">
        <f>IF(ISNA(VLOOKUP(D319,'[1]Liste en forme Garçons'!$C:$C,1,FALSE)),"","*")</f>
        <v>*</v>
      </c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 s="39" customFormat="1" x14ac:dyDescent="0.35">
      <c r="A320" s="19"/>
      <c r="B320" s="25" t="s">
        <v>522</v>
      </c>
      <c r="C320" s="25" t="s">
        <v>576</v>
      </c>
      <c r="D320" s="26" t="s">
        <v>577</v>
      </c>
      <c r="E320" s="44" t="s">
        <v>313</v>
      </c>
      <c r="F320" s="28">
        <v>761</v>
      </c>
      <c r="G320" s="29">
        <v>36970</v>
      </c>
      <c r="H320" s="30" t="str">
        <f>IF(E320="","",IF(COUNTIF([1]Paramètres!$H:$H,E320)=1,IF([1]Paramètres!$E$3=[1]Paramètres!$A$23,"Belfort/Montbéliard",IF([1]Paramètres!$E$3=[1]Paramètres!$A$24,"Doubs","Franche-Comté")),IF(COUNTIF([1]Paramètres!$I:$I,E320)=1,IF([1]Paramètres!$E$3=[1]Paramètres!$A$23,"Belfort/Montbéliard",IF([1]Paramètres!$E$3=[1]Paramètres!$A$24,"Belfort","Franche-Comté")),IF(COUNTIF([1]Paramètres!$J:$J,E320)=1,IF([1]Paramètres!$E$3=[1]Paramètres!$A$25,"Franche-Comté","Haute-Saône"),IF(COUNTIF([1]Paramètres!$K:$K,E320)=1,IF([1]Paramètres!$E$3=[1]Paramètres!$A$25,"Franche-Comté","Jura"),IF(COUNTIF([1]Paramètres!$G:$G,E320)=1,IF([1]Paramètres!$E$3=[1]Paramètres!$A$23,"Besançon",IF([1]Paramètres!$E$3=[1]Paramètres!$A$24,"Doubs","Franche-Comté")),"*** INCONNU ***"))))))</f>
        <v>Doubs</v>
      </c>
      <c r="I320" s="31">
        <f>LOOKUP(YEAR(G320)-[1]Paramètres!$E$1,[1]Paramètres!$A$1:$A$20)</f>
        <v>-16</v>
      </c>
      <c r="J320" s="31" t="str">
        <f>LOOKUP(I320,[1]Paramètres!$A$1:$B$20)</f>
        <v>J1</v>
      </c>
      <c r="K320" s="31">
        <f t="shared" si="41"/>
        <v>7</v>
      </c>
      <c r="L320" s="14" t="s">
        <v>578</v>
      </c>
      <c r="M320" s="32" t="s">
        <v>578</v>
      </c>
      <c r="N320" s="74" t="s">
        <v>546</v>
      </c>
      <c r="O320" s="32" t="s">
        <v>245</v>
      </c>
      <c r="P320" s="33" t="str">
        <f t="shared" si="35"/>
        <v>71E</v>
      </c>
      <c r="Q320" s="34">
        <f t="shared" si="42"/>
        <v>1100000000</v>
      </c>
      <c r="R320" s="34">
        <f t="shared" si="42"/>
        <v>1100000000</v>
      </c>
      <c r="S320" s="34">
        <f t="shared" si="42"/>
        <v>1900000000</v>
      </c>
      <c r="T320" s="34">
        <f t="shared" si="42"/>
        <v>3000000000</v>
      </c>
      <c r="U320" s="34">
        <f t="shared" si="36"/>
        <v>7100000000</v>
      </c>
      <c r="V320" s="35" t="str">
        <f t="shared" si="37"/>
        <v>71E</v>
      </c>
      <c r="W320" s="36">
        <f t="shared" si="38"/>
        <v>0</v>
      </c>
      <c r="X320" s="35" t="str">
        <f t="shared" si="39"/>
        <v>71E</v>
      </c>
      <c r="Y320" s="36">
        <f t="shared" si="40"/>
        <v>0</v>
      </c>
      <c r="Z320" s="31" t="str">
        <f ca="1">LOOKUP(I320,[1]Paramètres!$A$1:$A$20,[1]Paramètres!$C$1:$C$21)</f>
        <v>-18</v>
      </c>
      <c r="AA320" s="14" t="s">
        <v>35</v>
      </c>
      <c r="AB320" s="37"/>
      <c r="AC320" s="3"/>
      <c r="AD320" s="38" t="str">
        <f>IF(ISNA(VLOOKUP(D320,'[1]Liste en forme Garçons'!$C:$C,1,FALSE)),"","*")</f>
        <v>*</v>
      </c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 s="39" customFormat="1" x14ac:dyDescent="0.35">
      <c r="A321" s="19"/>
      <c r="B321" s="25" t="s">
        <v>579</v>
      </c>
      <c r="C321" s="25" t="s">
        <v>580</v>
      </c>
      <c r="D321" s="26" t="s">
        <v>581</v>
      </c>
      <c r="E321" s="44" t="s">
        <v>102</v>
      </c>
      <c r="F321" s="28">
        <v>737</v>
      </c>
      <c r="G321" s="29">
        <v>37185</v>
      </c>
      <c r="H321" s="30" t="str">
        <f>IF(E321="","",IF(COUNTIF([1]Paramètres!$H:$H,E321)=1,IF([1]Paramètres!$E$3=[1]Paramètres!$A$23,"Belfort/Montbéliard",IF([1]Paramètres!$E$3=[1]Paramètres!$A$24,"Doubs","Franche-Comté")),IF(COUNTIF([1]Paramètres!$I:$I,E321)=1,IF([1]Paramètres!$E$3=[1]Paramètres!$A$23,"Belfort/Montbéliard",IF([1]Paramètres!$E$3=[1]Paramètres!$A$24,"Belfort","Franche-Comté")),IF(COUNTIF([1]Paramètres!$J:$J,E321)=1,IF([1]Paramètres!$E$3=[1]Paramètres!$A$25,"Franche-Comté","Haute-Saône"),IF(COUNTIF([1]Paramètres!$K:$K,E321)=1,IF([1]Paramètres!$E$3=[1]Paramètres!$A$25,"Franche-Comté","Jura"),IF(COUNTIF([1]Paramètres!$G:$G,E321)=1,IF([1]Paramètres!$E$3=[1]Paramètres!$A$23,"Besançon",IF([1]Paramètres!$E$3=[1]Paramètres!$A$24,"Doubs","Franche-Comté")),"*** INCONNU ***"))))))</f>
        <v>Doubs</v>
      </c>
      <c r="I321" s="31">
        <f>LOOKUP(YEAR(G321)-[1]Paramètres!$E$1,[1]Paramètres!$A$1:$A$20)</f>
        <v>-16</v>
      </c>
      <c r="J321" s="31" t="str">
        <f>LOOKUP(I321,[1]Paramètres!$A$1:$B$20)</f>
        <v>J1</v>
      </c>
      <c r="K321" s="31">
        <f t="shared" si="41"/>
        <v>7</v>
      </c>
      <c r="L321" s="32">
        <v>0</v>
      </c>
      <c r="M321" s="32" t="s">
        <v>226</v>
      </c>
      <c r="N321" s="32" t="s">
        <v>582</v>
      </c>
      <c r="O321" s="32">
        <v>0</v>
      </c>
      <c r="P321" s="33" t="str">
        <f t="shared" si="35"/>
        <v>56E</v>
      </c>
      <c r="Q321" s="34">
        <f t="shared" si="42"/>
        <v>0</v>
      </c>
      <c r="R321" s="34">
        <f t="shared" si="42"/>
        <v>4000000000</v>
      </c>
      <c r="S321" s="34">
        <f t="shared" si="42"/>
        <v>1600000000</v>
      </c>
      <c r="T321" s="34">
        <f t="shared" si="42"/>
        <v>0</v>
      </c>
      <c r="U321" s="34">
        <f t="shared" si="36"/>
        <v>5600000000</v>
      </c>
      <c r="V321" s="35" t="str">
        <f t="shared" si="37"/>
        <v>56E</v>
      </c>
      <c r="W321" s="36">
        <f t="shared" si="38"/>
        <v>0</v>
      </c>
      <c r="X321" s="35" t="str">
        <f t="shared" si="39"/>
        <v>56E</v>
      </c>
      <c r="Y321" s="36">
        <f t="shared" si="40"/>
        <v>0</v>
      </c>
      <c r="Z321" s="31" t="str">
        <f ca="1">LOOKUP(I321,[1]Paramètres!$A$1:$A$20,[1]Paramètres!$C$1:$C$21)</f>
        <v>-18</v>
      </c>
      <c r="AA321" s="14" t="s">
        <v>35</v>
      </c>
      <c r="AB321" s="37" t="s">
        <v>1171</v>
      </c>
      <c r="AC321" s="75"/>
      <c r="AD321" s="38" t="str">
        <f>IF(ISNA(VLOOKUP(D321,'[1]Liste en forme Garçons'!$C:$C,1,FALSE)),"","*")</f>
        <v>*</v>
      </c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</row>
    <row r="322" spans="1:46" s="39" customFormat="1" x14ac:dyDescent="0.35">
      <c r="A322" s="19"/>
      <c r="B322" s="25" t="s">
        <v>529</v>
      </c>
      <c r="C322" s="25" t="s">
        <v>583</v>
      </c>
      <c r="D322" s="26" t="s">
        <v>584</v>
      </c>
      <c r="E322" s="27" t="s">
        <v>417</v>
      </c>
      <c r="F322" s="28">
        <v>598</v>
      </c>
      <c r="G322" s="29">
        <v>37011</v>
      </c>
      <c r="H322" s="30" t="str">
        <f>IF(E322="","",IF(COUNTIF([1]Paramètres!$H:$H,E322)=1,IF([1]Paramètres!$E$3=[1]Paramètres!$A$23,"Belfort/Montbéliard",IF([1]Paramètres!$E$3=[1]Paramètres!$A$24,"Doubs","Franche-Comté")),IF(COUNTIF([1]Paramètres!$I:$I,E322)=1,IF([1]Paramètres!$E$3=[1]Paramètres!$A$23,"Belfort/Montbéliard",IF([1]Paramètres!$E$3=[1]Paramètres!$A$24,"Belfort","Franche-Comté")),IF(COUNTIF([1]Paramètres!$J:$J,E322)=1,IF([1]Paramètres!$E$3=[1]Paramètres!$A$25,"Franche-Comté","Haute-Saône"),IF(COUNTIF([1]Paramètres!$K:$K,E322)=1,IF([1]Paramètres!$E$3=[1]Paramètres!$A$25,"Franche-Comté","Jura"),IF(COUNTIF([1]Paramètres!$G:$G,E322)=1,IF([1]Paramètres!$E$3=[1]Paramètres!$A$23,"Besançon",IF([1]Paramètres!$E$3=[1]Paramètres!$A$24,"Doubs","Franche-Comté")),"*** INCONNU ***"))))))</f>
        <v>Doubs</v>
      </c>
      <c r="I322" s="31">
        <f>LOOKUP(YEAR(G322)-[1]Paramètres!$E$1,[1]Paramètres!$A$1:$A$20)</f>
        <v>-16</v>
      </c>
      <c r="J322" s="31" t="str">
        <f>LOOKUP(I322,[1]Paramètres!$A$1:$B$20)</f>
        <v>J1</v>
      </c>
      <c r="K322" s="31">
        <f t="shared" si="41"/>
        <v>5</v>
      </c>
      <c r="L322" s="14" t="s">
        <v>293</v>
      </c>
      <c r="M322" s="14" t="s">
        <v>293</v>
      </c>
      <c r="N322" s="14" t="s">
        <v>292</v>
      </c>
      <c r="O322" s="14" t="s">
        <v>265</v>
      </c>
      <c r="P322" s="33" t="str">
        <f t="shared" ref="P322:P353" si="43">IF(Y322&gt;0,CONCATENATE(X322,INT(Y322/POWER(10,INT(LOG10(Y322)/2)*2)),CHAR(73-INT(LOG10(Y322)/2))),X322)</f>
        <v>50E</v>
      </c>
      <c r="Q322" s="34">
        <f t="shared" si="42"/>
        <v>500000000</v>
      </c>
      <c r="R322" s="34">
        <f t="shared" si="42"/>
        <v>500000000</v>
      </c>
      <c r="S322" s="34">
        <f t="shared" si="42"/>
        <v>2500000000</v>
      </c>
      <c r="T322" s="34">
        <f t="shared" si="42"/>
        <v>1500000000</v>
      </c>
      <c r="U322" s="34">
        <f t="shared" ref="U322:U353" si="44">Q322+R322+S322+T322</f>
        <v>5000000000</v>
      </c>
      <c r="V322" s="35" t="str">
        <f t="shared" ref="V322:V353" si="45">IF(U322&gt;0,CONCATENATE(INT(U322/POWER(10,INT(MIN(LOG10(U322),16)/2)*2)),CHAR(73-INT(MIN(LOG10(U322),16)/2))),"0")</f>
        <v>50E</v>
      </c>
      <c r="W322" s="36">
        <f t="shared" ref="W322:W353" si="46">IF(U322&gt;0,U322-INT(U322/POWER(10,INT(MIN(LOG10(U322),16)/2)*2))*POWER(10,INT(MIN(LOG10(U322),16)/2)*2),0)</f>
        <v>0</v>
      </c>
      <c r="X322" s="35" t="str">
        <f t="shared" ref="X322:X353" si="47">IF(W322&gt;0,CONCATENATE(V322,INT(W322/POWER(10,INT(LOG10(W322)/2)*2)),CHAR(73-INT(LOG10(W322)/2))),V322)</f>
        <v>50E</v>
      </c>
      <c r="Y322" s="36">
        <f t="shared" ref="Y322:Y353" si="48">IF(W322&gt;0,W322-INT(W322/POWER(10,INT(LOG10(W322)/2)*2))*POWER(10,INT(LOG10(W322)/2)*2),0)</f>
        <v>0</v>
      </c>
      <c r="Z322" s="31" t="str">
        <f ca="1">LOOKUP(I322,[1]Paramètres!$A$1:$A$20,[1]Paramètres!$C$1:$C$21)</f>
        <v>-18</v>
      </c>
      <c r="AA322" s="14" t="s">
        <v>35</v>
      </c>
      <c r="AB322" s="37"/>
      <c r="AC322" s="75"/>
      <c r="AD322" s="38" t="str">
        <f>IF(ISNA(VLOOKUP(D322,'[1]Liste en forme Garçons'!$C:$C,1,FALSE)),"","*")</f>
        <v>*</v>
      </c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</row>
    <row r="323" spans="1:46" s="39" customFormat="1" x14ac:dyDescent="0.35">
      <c r="A323" s="19"/>
      <c r="B323" s="25" t="s">
        <v>178</v>
      </c>
      <c r="C323" s="25" t="s">
        <v>585</v>
      </c>
      <c r="D323" s="26" t="s">
        <v>586</v>
      </c>
      <c r="E323" s="44" t="s">
        <v>102</v>
      </c>
      <c r="F323" s="28">
        <v>505</v>
      </c>
      <c r="G323" s="29">
        <v>36817</v>
      </c>
      <c r="H323" s="30" t="str">
        <f>IF(E323="","",IF(COUNTIF([1]Paramètres!$H:$H,E323)=1,IF([1]Paramètres!$E$3=[1]Paramètres!$A$23,"Belfort/Montbéliard",IF([1]Paramètres!$E$3=[1]Paramètres!$A$24,"Doubs","Franche-Comté")),IF(COUNTIF([1]Paramètres!$I:$I,E323)=1,IF([1]Paramètres!$E$3=[1]Paramètres!$A$23,"Belfort/Montbéliard",IF([1]Paramètres!$E$3=[1]Paramètres!$A$24,"Belfort","Franche-Comté")),IF(COUNTIF([1]Paramètres!$J:$J,E323)=1,IF([1]Paramètres!$E$3=[1]Paramètres!$A$25,"Franche-Comté","Haute-Saône"),IF(COUNTIF([1]Paramètres!$K:$K,E323)=1,IF([1]Paramètres!$E$3=[1]Paramètres!$A$25,"Franche-Comté","Jura"),IF(COUNTIF([1]Paramètres!$G:$G,E323)=1,IF([1]Paramètres!$E$3=[1]Paramètres!$A$23,"Besançon",IF([1]Paramètres!$E$3=[1]Paramètres!$A$24,"Doubs","Franche-Comté")),"*** INCONNU ***"))))))</f>
        <v>Doubs</v>
      </c>
      <c r="I323" s="31">
        <f>LOOKUP(YEAR(G323)-[1]Paramètres!$E$1,[1]Paramètres!$A$1:$A$20)</f>
        <v>-17</v>
      </c>
      <c r="J323" s="31" t="str">
        <f>LOOKUP(I323,[1]Paramètres!$A$1:$B$20)</f>
        <v>J2</v>
      </c>
      <c r="K323" s="31">
        <f t="shared" si="41"/>
        <v>5</v>
      </c>
      <c r="L323" s="14" t="s">
        <v>367</v>
      </c>
      <c r="M323" s="32">
        <v>0</v>
      </c>
      <c r="N323" s="32" t="s">
        <v>330</v>
      </c>
      <c r="O323" s="14" t="s">
        <v>292</v>
      </c>
      <c r="P323" s="33" t="str">
        <f t="shared" si="43"/>
        <v>47E</v>
      </c>
      <c r="Q323" s="34">
        <f t="shared" si="42"/>
        <v>900000000</v>
      </c>
      <c r="R323" s="34">
        <f t="shared" si="42"/>
        <v>0</v>
      </c>
      <c r="S323" s="34">
        <f t="shared" si="42"/>
        <v>1300000000</v>
      </c>
      <c r="T323" s="34">
        <f t="shared" si="42"/>
        <v>2500000000</v>
      </c>
      <c r="U323" s="34">
        <f t="shared" si="44"/>
        <v>4700000000</v>
      </c>
      <c r="V323" s="35" t="str">
        <f t="shared" si="45"/>
        <v>47E</v>
      </c>
      <c r="W323" s="36">
        <f t="shared" si="46"/>
        <v>0</v>
      </c>
      <c r="X323" s="35" t="str">
        <f t="shared" si="47"/>
        <v>47E</v>
      </c>
      <c r="Y323" s="36">
        <f t="shared" si="48"/>
        <v>0</v>
      </c>
      <c r="Z323" s="31" t="str">
        <f ca="1">LOOKUP(I323,[1]Paramètres!$A$1:$A$20,[1]Paramètres!$C$1:$C$21)</f>
        <v>-18</v>
      </c>
      <c r="AA323" s="14" t="s">
        <v>35</v>
      </c>
      <c r="AB323" s="37"/>
      <c r="AC323" s="75"/>
      <c r="AD323" s="38" t="str">
        <f>IF(ISNA(VLOOKUP(D323,'[1]Liste en forme Garçons'!$C:$C,1,FALSE)),"","*")</f>
        <v>*</v>
      </c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</row>
    <row r="324" spans="1:46" s="39" customFormat="1" x14ac:dyDescent="0.35">
      <c r="A324" s="19"/>
      <c r="B324" s="25" t="s">
        <v>587</v>
      </c>
      <c r="C324" s="25" t="s">
        <v>588</v>
      </c>
      <c r="D324" s="26" t="s">
        <v>589</v>
      </c>
      <c r="E324" s="44" t="s">
        <v>29</v>
      </c>
      <c r="F324" s="28">
        <v>591</v>
      </c>
      <c r="G324" s="29">
        <v>36215</v>
      </c>
      <c r="H324" s="30" t="str">
        <f>IF(E324="","",IF(COUNTIF([1]Paramètres!$H:$H,E324)=1,IF([1]Paramètres!$E$3=[1]Paramètres!$A$23,"Belfort/Montbéliard",IF([1]Paramètres!$E$3=[1]Paramètres!$A$24,"Doubs","Franche-Comté")),IF(COUNTIF([1]Paramètres!$I:$I,E324)=1,IF([1]Paramètres!$E$3=[1]Paramètres!$A$23,"Belfort/Montbéliard",IF([1]Paramètres!$E$3=[1]Paramètres!$A$24,"Belfort","Franche-Comté")),IF(COUNTIF([1]Paramètres!$J:$J,E324)=1,IF([1]Paramètres!$E$3=[1]Paramètres!$A$25,"Franche-Comté","Haute-Saône"),IF(COUNTIF([1]Paramètres!$K:$K,E324)=1,IF([1]Paramètres!$E$3=[1]Paramètres!$A$25,"Franche-Comté","Jura"),IF(COUNTIF([1]Paramètres!$G:$G,E324)=1,IF([1]Paramètres!$E$3=[1]Paramètres!$A$23,"Besançon",IF([1]Paramètres!$E$3=[1]Paramètres!$A$24,"Doubs","Franche-Comté")),"*** INCONNU ***"))))))</f>
        <v>Doubs</v>
      </c>
      <c r="I324" s="31">
        <f>LOOKUP(YEAR(G324)-[1]Paramètres!$E$1,[1]Paramètres!$A$1:$A$20)</f>
        <v>-18</v>
      </c>
      <c r="J324" s="31" t="str">
        <f>LOOKUP(I324,[1]Paramètres!$A$1:$B$20)</f>
        <v>J3</v>
      </c>
      <c r="K324" s="31">
        <f t="shared" si="41"/>
        <v>5</v>
      </c>
      <c r="L324" s="32" t="s">
        <v>330</v>
      </c>
      <c r="M324" s="76" t="s">
        <v>330</v>
      </c>
      <c r="N324" s="32">
        <v>0</v>
      </c>
      <c r="O324" s="32" t="s">
        <v>253</v>
      </c>
      <c r="P324" s="33" t="str">
        <f t="shared" si="43"/>
        <v>46E</v>
      </c>
      <c r="Q324" s="34">
        <f t="shared" si="42"/>
        <v>1300000000</v>
      </c>
      <c r="R324" s="34">
        <f t="shared" si="42"/>
        <v>1300000000</v>
      </c>
      <c r="S324" s="34">
        <f t="shared" si="42"/>
        <v>0</v>
      </c>
      <c r="T324" s="34">
        <f t="shared" si="42"/>
        <v>2000000000</v>
      </c>
      <c r="U324" s="34">
        <f t="shared" si="44"/>
        <v>4600000000</v>
      </c>
      <c r="V324" s="35" t="str">
        <f t="shared" si="45"/>
        <v>46E</v>
      </c>
      <c r="W324" s="36">
        <f t="shared" si="46"/>
        <v>0</v>
      </c>
      <c r="X324" s="35" t="str">
        <f t="shared" si="47"/>
        <v>46E</v>
      </c>
      <c r="Y324" s="36">
        <f t="shared" si="48"/>
        <v>0</v>
      </c>
      <c r="Z324" s="31" t="str">
        <f ca="1">LOOKUP(I324,[1]Paramètres!$A$1:$A$20,[1]Paramètres!$C$1:$C$21)</f>
        <v>-18</v>
      </c>
      <c r="AA324" s="14" t="s">
        <v>35</v>
      </c>
      <c r="AB324" s="37"/>
      <c r="AC324" s="75"/>
      <c r="AD324" s="38" t="str">
        <f>IF(ISNA(VLOOKUP(D324,'[1]Liste en forme Garçons'!$C:$C,1,FALSE)),"","*")</f>
        <v>*</v>
      </c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</row>
    <row r="325" spans="1:46" s="39" customFormat="1" x14ac:dyDescent="0.35">
      <c r="A325" s="19"/>
      <c r="B325" s="25" t="s">
        <v>590</v>
      </c>
      <c r="C325" s="25" t="s">
        <v>591</v>
      </c>
      <c r="D325" s="26" t="s">
        <v>592</v>
      </c>
      <c r="E325" s="27" t="s">
        <v>102</v>
      </c>
      <c r="F325" s="28">
        <v>552</v>
      </c>
      <c r="G325" s="29">
        <v>36313</v>
      </c>
      <c r="H325" s="30" t="str">
        <f>IF(E325="","",IF(COUNTIF([1]Paramètres!$H:$H,E325)=1,IF([1]Paramètres!$E$3=[1]Paramètres!$A$23,"Belfort/Montbéliard",IF([1]Paramètres!$E$3=[1]Paramètres!$A$24,"Doubs","Franche-Comté")),IF(COUNTIF([1]Paramètres!$I:$I,E325)=1,IF([1]Paramètres!$E$3=[1]Paramètres!$A$23,"Belfort/Montbéliard",IF([1]Paramètres!$E$3=[1]Paramètres!$A$24,"Belfort","Franche-Comté")),IF(COUNTIF([1]Paramètres!$J:$J,E325)=1,IF([1]Paramètres!$E$3=[1]Paramètres!$A$25,"Franche-Comté","Haute-Saône"),IF(COUNTIF([1]Paramètres!$K:$K,E325)=1,IF([1]Paramètres!$E$3=[1]Paramètres!$A$25,"Franche-Comté","Jura"),IF(COUNTIF([1]Paramètres!$G:$G,E325)=1,IF([1]Paramètres!$E$3=[1]Paramètres!$A$23,"Besançon",IF([1]Paramètres!$E$3=[1]Paramètres!$A$24,"Doubs","Franche-Comté")),"*** INCONNU ***"))))))</f>
        <v>Doubs</v>
      </c>
      <c r="I325" s="31">
        <f>LOOKUP(YEAR(G325)-[1]Paramètres!$E$1,[1]Paramètres!$A$1:$A$20)</f>
        <v>-18</v>
      </c>
      <c r="J325" s="31" t="str">
        <f>LOOKUP(I325,[1]Paramètres!$A$1:$B$20)</f>
        <v>J3</v>
      </c>
      <c r="K325" s="31">
        <f t="shared" si="41"/>
        <v>5</v>
      </c>
      <c r="L325" s="32" t="s">
        <v>265</v>
      </c>
      <c r="M325" s="32" t="s">
        <v>265</v>
      </c>
      <c r="N325" s="32" t="s">
        <v>578</v>
      </c>
      <c r="O325" s="32">
        <v>0</v>
      </c>
      <c r="P325" s="33" t="str">
        <f t="shared" si="43"/>
        <v>41E</v>
      </c>
      <c r="Q325" s="34">
        <f t="shared" si="42"/>
        <v>1500000000</v>
      </c>
      <c r="R325" s="34">
        <f t="shared" si="42"/>
        <v>1500000000</v>
      </c>
      <c r="S325" s="34">
        <f t="shared" si="42"/>
        <v>1100000000</v>
      </c>
      <c r="T325" s="34">
        <f t="shared" si="42"/>
        <v>0</v>
      </c>
      <c r="U325" s="34">
        <f t="shared" si="44"/>
        <v>4100000000</v>
      </c>
      <c r="V325" s="35" t="str">
        <f t="shared" si="45"/>
        <v>41E</v>
      </c>
      <c r="W325" s="36">
        <f t="shared" si="46"/>
        <v>0</v>
      </c>
      <c r="X325" s="35" t="str">
        <f t="shared" si="47"/>
        <v>41E</v>
      </c>
      <c r="Y325" s="36">
        <f t="shared" si="48"/>
        <v>0</v>
      </c>
      <c r="Z325" s="31" t="str">
        <f ca="1">LOOKUP(I325,[1]Paramètres!$A$1:$A$20,[1]Paramètres!$C$1:$C$21)</f>
        <v>-18</v>
      </c>
      <c r="AA325" s="14" t="s">
        <v>35</v>
      </c>
      <c r="AB325" s="37" t="s">
        <v>1171</v>
      </c>
      <c r="AC325" s="75"/>
      <c r="AD325" s="38" t="str">
        <f>IF(ISNA(VLOOKUP(D325,'[1]Liste en forme Garçons'!$C:$C,1,FALSE)),"","*")</f>
        <v>*</v>
      </c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</row>
    <row r="326" spans="1:46" s="39" customFormat="1" x14ac:dyDescent="0.35">
      <c r="A326" s="19"/>
      <c r="B326" s="25" t="s">
        <v>593</v>
      </c>
      <c r="C326" s="25" t="s">
        <v>594</v>
      </c>
      <c r="D326" s="26" t="s">
        <v>595</v>
      </c>
      <c r="E326" s="27" t="s">
        <v>199</v>
      </c>
      <c r="F326" s="28">
        <v>515</v>
      </c>
      <c r="G326" s="29">
        <v>36612</v>
      </c>
      <c r="H326" s="30" t="str">
        <f>IF(E326="","",IF(COUNTIF([1]Paramètres!$H:$H,E326)=1,IF([1]Paramètres!$E$3=[1]Paramètres!$A$23,"Belfort/Montbéliard",IF([1]Paramètres!$E$3=[1]Paramètres!$A$24,"Doubs","Franche-Comté")),IF(COUNTIF([1]Paramètres!$I:$I,E326)=1,IF([1]Paramètres!$E$3=[1]Paramètres!$A$23,"Belfort/Montbéliard",IF([1]Paramètres!$E$3=[1]Paramètres!$A$24,"Belfort","Franche-Comté")),IF(COUNTIF([1]Paramètres!$J:$J,E326)=1,IF([1]Paramètres!$E$3=[1]Paramètres!$A$25,"Franche-Comté","Haute-Saône"),IF(COUNTIF([1]Paramètres!$K:$K,E326)=1,IF([1]Paramètres!$E$3=[1]Paramètres!$A$25,"Franche-Comté","Jura"),IF(COUNTIF([1]Paramètres!$G:$G,E326)=1,IF([1]Paramètres!$E$3=[1]Paramètres!$A$23,"Besançon",IF([1]Paramètres!$E$3=[1]Paramètres!$A$24,"Doubs","Franche-Comté")),"*** INCONNU ***"))))))</f>
        <v>Doubs</v>
      </c>
      <c r="I326" s="31">
        <f>LOOKUP(YEAR(G326)-[1]Paramètres!$E$1,[1]Paramètres!$A$1:$A$20)</f>
        <v>-17</v>
      </c>
      <c r="J326" s="31" t="str">
        <f>LOOKUP(I326,[1]Paramètres!$A$1:$B$20)</f>
        <v>J2</v>
      </c>
      <c r="K326" s="31">
        <f t="shared" si="41"/>
        <v>5</v>
      </c>
      <c r="L326" s="32" t="s">
        <v>266</v>
      </c>
      <c r="M326" s="32" t="s">
        <v>293</v>
      </c>
      <c r="N326" s="14" t="s">
        <v>266</v>
      </c>
      <c r="O326" s="14" t="s">
        <v>293</v>
      </c>
      <c r="P326" s="33" t="str">
        <f t="shared" si="43"/>
        <v>24E</v>
      </c>
      <c r="Q326" s="34">
        <f t="shared" si="42"/>
        <v>700000000</v>
      </c>
      <c r="R326" s="34">
        <f t="shared" si="42"/>
        <v>500000000</v>
      </c>
      <c r="S326" s="34">
        <f t="shared" si="42"/>
        <v>700000000</v>
      </c>
      <c r="T326" s="34">
        <f t="shared" si="42"/>
        <v>500000000</v>
      </c>
      <c r="U326" s="34">
        <f t="shared" si="44"/>
        <v>2400000000</v>
      </c>
      <c r="V326" s="35" t="str">
        <f t="shared" si="45"/>
        <v>24E</v>
      </c>
      <c r="W326" s="36">
        <f t="shared" si="46"/>
        <v>0</v>
      </c>
      <c r="X326" s="35" t="str">
        <f t="shared" si="47"/>
        <v>24E</v>
      </c>
      <c r="Y326" s="36">
        <f t="shared" si="48"/>
        <v>0</v>
      </c>
      <c r="Z326" s="31" t="str">
        <f ca="1">LOOKUP(I326,[1]Paramètres!$A$1:$A$20,[1]Paramètres!$C$1:$C$21)</f>
        <v>-18</v>
      </c>
      <c r="AA326" s="14" t="s">
        <v>35</v>
      </c>
      <c r="AB326" s="37"/>
      <c r="AC326" s="75"/>
      <c r="AD326" s="38" t="str">
        <f>IF(ISNA(VLOOKUP(D326,'[1]Liste en forme Garçons'!$C:$C,1,FALSE)),"","*")</f>
        <v>*</v>
      </c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</row>
    <row r="327" spans="1:46" s="39" customFormat="1" x14ac:dyDescent="0.35">
      <c r="A327" s="19"/>
      <c r="B327" s="25" t="s">
        <v>596</v>
      </c>
      <c r="C327" s="25" t="s">
        <v>597</v>
      </c>
      <c r="D327" s="26" t="s">
        <v>598</v>
      </c>
      <c r="E327" s="27" t="s">
        <v>313</v>
      </c>
      <c r="F327" s="28">
        <v>500</v>
      </c>
      <c r="G327" s="29">
        <v>36909</v>
      </c>
      <c r="H327" s="30" t="str">
        <f>IF(E327="","",IF(COUNTIF([1]Paramètres!$H:$H,E327)=1,IF([1]Paramètres!$E$3=[1]Paramètres!$A$23,"Belfort/Montbéliard",IF([1]Paramètres!$E$3=[1]Paramètres!$A$24,"Doubs","Franche-Comté")),IF(COUNTIF([1]Paramètres!$I:$I,E327)=1,IF([1]Paramètres!$E$3=[1]Paramètres!$A$23,"Belfort/Montbéliard",IF([1]Paramètres!$E$3=[1]Paramètres!$A$24,"Belfort","Franche-Comté")),IF(COUNTIF([1]Paramètres!$J:$J,E327)=1,IF([1]Paramètres!$E$3=[1]Paramètres!$A$25,"Franche-Comté","Haute-Saône"),IF(COUNTIF([1]Paramètres!$K:$K,E327)=1,IF([1]Paramètres!$E$3=[1]Paramètres!$A$25,"Franche-Comté","Jura"),IF(COUNTIF([1]Paramètres!$G:$G,E327)=1,IF([1]Paramètres!$E$3=[1]Paramètres!$A$23,"Besançon",IF([1]Paramètres!$E$3=[1]Paramètres!$A$24,"Doubs","Franche-Comté")),"*** INCONNU ***"))))))</f>
        <v>Doubs</v>
      </c>
      <c r="I327" s="31">
        <f>LOOKUP(YEAR(G327)-[1]Paramètres!$E$1,[1]Paramètres!$A$1:$A$20)</f>
        <v>-16</v>
      </c>
      <c r="J327" s="31" t="str">
        <f>LOOKUP(I327,[1]Paramètres!$A$1:$B$20)</f>
        <v>J1</v>
      </c>
      <c r="K327" s="31">
        <f t="shared" si="41"/>
        <v>5</v>
      </c>
      <c r="L327" s="32" t="s">
        <v>266</v>
      </c>
      <c r="M327" s="32" t="s">
        <v>333</v>
      </c>
      <c r="N327" s="32" t="s">
        <v>341</v>
      </c>
      <c r="O327" s="32" t="s">
        <v>266</v>
      </c>
      <c r="P327" s="33" t="str">
        <f t="shared" si="43"/>
        <v>21E</v>
      </c>
      <c r="Q327" s="34">
        <f t="shared" si="42"/>
        <v>700000000</v>
      </c>
      <c r="R327" s="34">
        <f t="shared" si="42"/>
        <v>300000000</v>
      </c>
      <c r="S327" s="34">
        <f t="shared" si="42"/>
        <v>400000000</v>
      </c>
      <c r="T327" s="34">
        <f t="shared" si="42"/>
        <v>700000000</v>
      </c>
      <c r="U327" s="34">
        <f t="shared" si="44"/>
        <v>2100000000</v>
      </c>
      <c r="V327" s="35" t="str">
        <f t="shared" si="45"/>
        <v>21E</v>
      </c>
      <c r="W327" s="36">
        <f t="shared" si="46"/>
        <v>0</v>
      </c>
      <c r="X327" s="35" t="str">
        <f t="shared" si="47"/>
        <v>21E</v>
      </c>
      <c r="Y327" s="36">
        <f t="shared" si="48"/>
        <v>0</v>
      </c>
      <c r="Z327" s="31" t="str">
        <f ca="1">LOOKUP(I327,[1]Paramètres!$A$1:$A$20,[1]Paramètres!$C$1:$C$21)</f>
        <v>-18</v>
      </c>
      <c r="AA327" s="14" t="s">
        <v>35</v>
      </c>
      <c r="AB327" s="37"/>
      <c r="AC327" s="43"/>
      <c r="AD327" s="38" t="str">
        <f>IF(ISNA(VLOOKUP(D327,'[1]Liste en forme Garçons'!$C:$C,1,FALSE)),"","*")</f>
        <v>*</v>
      </c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</row>
    <row r="328" spans="1:46" s="39" customFormat="1" x14ac:dyDescent="0.35">
      <c r="A328" s="19"/>
      <c r="B328" s="25" t="s">
        <v>75</v>
      </c>
      <c r="C328" s="25" t="s">
        <v>599</v>
      </c>
      <c r="D328" s="26" t="s">
        <v>600</v>
      </c>
      <c r="E328" s="27" t="s">
        <v>225</v>
      </c>
      <c r="F328" s="28">
        <v>500</v>
      </c>
      <c r="G328" s="29">
        <v>36430</v>
      </c>
      <c r="H328" s="30" t="str">
        <f>IF(E328="","",IF(COUNTIF([1]Paramètres!$H:$H,E328)=1,IF([1]Paramètres!$E$3=[1]Paramètres!$A$23,"Belfort/Montbéliard",IF([1]Paramètres!$E$3=[1]Paramètres!$A$24,"Doubs","Franche-Comté")),IF(COUNTIF([1]Paramètres!$I:$I,E328)=1,IF([1]Paramètres!$E$3=[1]Paramètres!$A$23,"Belfort/Montbéliard",IF([1]Paramètres!$E$3=[1]Paramètres!$A$24,"Belfort","Franche-Comté")),IF(COUNTIF([1]Paramètres!$J:$J,E328)=1,IF([1]Paramètres!$E$3=[1]Paramètres!$A$25,"Franche-Comté","Haute-Saône"),IF(COUNTIF([1]Paramètres!$K:$K,E328)=1,IF([1]Paramètres!$E$3=[1]Paramètres!$A$25,"Franche-Comté","Jura"),IF(COUNTIF([1]Paramètres!$G:$G,E328)=1,IF([1]Paramètres!$E$3=[1]Paramètres!$A$23,"Besançon",IF([1]Paramètres!$E$3=[1]Paramètres!$A$24,"Doubs","Franche-Comté")),"*** INCONNU ***"))))))</f>
        <v>Doubs</v>
      </c>
      <c r="I328" s="31">
        <f>LOOKUP(YEAR(G328)-[1]Paramètres!$E$1,[1]Paramètres!$A$1:$A$20)</f>
        <v>-18</v>
      </c>
      <c r="J328" s="31" t="str">
        <f>LOOKUP(I328,[1]Paramètres!$A$1:$B$20)</f>
        <v>J3</v>
      </c>
      <c r="K328" s="31">
        <f t="shared" si="41"/>
        <v>5</v>
      </c>
      <c r="L328" s="14" t="s">
        <v>341</v>
      </c>
      <c r="M328" s="14" t="s">
        <v>266</v>
      </c>
      <c r="N328" s="14" t="s">
        <v>367</v>
      </c>
      <c r="O328" s="14">
        <v>0</v>
      </c>
      <c r="P328" s="33" t="str">
        <f t="shared" si="43"/>
        <v>20E</v>
      </c>
      <c r="Q328" s="34">
        <f t="shared" si="42"/>
        <v>400000000</v>
      </c>
      <c r="R328" s="34">
        <f t="shared" si="42"/>
        <v>700000000</v>
      </c>
      <c r="S328" s="34">
        <f t="shared" si="42"/>
        <v>900000000</v>
      </c>
      <c r="T328" s="34">
        <f t="shared" si="42"/>
        <v>0</v>
      </c>
      <c r="U328" s="34">
        <f t="shared" si="44"/>
        <v>2000000000</v>
      </c>
      <c r="V328" s="35" t="str">
        <f t="shared" si="45"/>
        <v>20E</v>
      </c>
      <c r="W328" s="36">
        <f t="shared" si="46"/>
        <v>0</v>
      </c>
      <c r="X328" s="35" t="str">
        <f t="shared" si="47"/>
        <v>20E</v>
      </c>
      <c r="Y328" s="36">
        <f t="shared" si="48"/>
        <v>0</v>
      </c>
      <c r="Z328" s="31" t="str">
        <f ca="1">LOOKUP(I328,[1]Paramètres!$A$1:$A$20,[1]Paramètres!$C$1:$C$21)</f>
        <v>-18</v>
      </c>
      <c r="AA328" s="14" t="s">
        <v>35</v>
      </c>
      <c r="AB328" s="37" t="s">
        <v>1171</v>
      </c>
      <c r="AC328" s="78"/>
      <c r="AD328" s="38" t="str">
        <f>IF(ISNA(VLOOKUP(D328,'[1]Liste en forme Garçons'!$C:$C,1,FALSE)),"","*")</f>
        <v>*</v>
      </c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  <c r="AR328" s="78"/>
      <c r="AS328" s="78"/>
      <c r="AT328" s="78"/>
    </row>
    <row r="329" spans="1:46" s="39" customFormat="1" x14ac:dyDescent="0.35">
      <c r="A329" s="19"/>
      <c r="B329" s="25" t="s">
        <v>400</v>
      </c>
      <c r="C329" s="25" t="s">
        <v>588</v>
      </c>
      <c r="D329" s="26" t="s">
        <v>601</v>
      </c>
      <c r="E329" s="27" t="s">
        <v>29</v>
      </c>
      <c r="F329" s="28">
        <v>500</v>
      </c>
      <c r="G329" s="29">
        <v>37248</v>
      </c>
      <c r="H329" s="30" t="str">
        <f>IF(E329="","",IF(COUNTIF([1]Paramètres!$H:$H,E329)=1,IF([1]Paramètres!$E$3=[1]Paramètres!$A$23,"Belfort/Montbéliard",IF([1]Paramètres!$E$3=[1]Paramètres!$A$24,"Doubs","Franche-Comté")),IF(COUNTIF([1]Paramètres!$I:$I,E329)=1,IF([1]Paramètres!$E$3=[1]Paramètres!$A$23,"Belfort/Montbéliard",IF([1]Paramètres!$E$3=[1]Paramètres!$A$24,"Belfort","Franche-Comté")),IF(COUNTIF([1]Paramètres!$J:$J,E329)=1,IF([1]Paramètres!$E$3=[1]Paramètres!$A$25,"Franche-Comté","Haute-Saône"),IF(COUNTIF([1]Paramètres!$K:$K,E329)=1,IF([1]Paramètres!$E$3=[1]Paramètres!$A$25,"Franche-Comté","Jura"),IF(COUNTIF([1]Paramètres!$G:$G,E329)=1,IF([1]Paramètres!$E$3=[1]Paramètres!$A$23,"Besançon",IF([1]Paramètres!$E$3=[1]Paramètres!$A$24,"Doubs","Franche-Comté")),"*** INCONNU ***"))))))</f>
        <v>Doubs</v>
      </c>
      <c r="I329" s="31">
        <f>LOOKUP(YEAR(G329)-[1]Paramètres!$E$1,[1]Paramètres!$A$1:$A$20)</f>
        <v>-16</v>
      </c>
      <c r="J329" s="31" t="str">
        <f>LOOKUP(I329,[1]Paramètres!$A$1:$B$20)</f>
        <v>J1</v>
      </c>
      <c r="K329" s="31">
        <f t="shared" si="41"/>
        <v>5</v>
      </c>
      <c r="L329" s="32" t="s">
        <v>333</v>
      </c>
      <c r="M329" s="32" t="s">
        <v>367</v>
      </c>
      <c r="N329" s="14" t="s">
        <v>293</v>
      </c>
      <c r="O329" s="14">
        <v>0</v>
      </c>
      <c r="P329" s="33" t="str">
        <f t="shared" si="43"/>
        <v>17E</v>
      </c>
      <c r="Q329" s="34">
        <f t="shared" si="42"/>
        <v>300000000</v>
      </c>
      <c r="R329" s="34">
        <f t="shared" si="42"/>
        <v>900000000</v>
      </c>
      <c r="S329" s="34">
        <f t="shared" si="42"/>
        <v>500000000</v>
      </c>
      <c r="T329" s="34">
        <f t="shared" si="42"/>
        <v>0</v>
      </c>
      <c r="U329" s="34">
        <f t="shared" si="44"/>
        <v>1700000000</v>
      </c>
      <c r="V329" s="35" t="str">
        <f t="shared" si="45"/>
        <v>17E</v>
      </c>
      <c r="W329" s="36">
        <f t="shared" si="46"/>
        <v>0</v>
      </c>
      <c r="X329" s="35" t="str">
        <f t="shared" si="47"/>
        <v>17E</v>
      </c>
      <c r="Y329" s="36">
        <f t="shared" si="48"/>
        <v>0</v>
      </c>
      <c r="Z329" s="31" t="str">
        <f ca="1">LOOKUP(I329,[1]Paramètres!$A$1:$A$20,[1]Paramètres!$C$1:$C$21)</f>
        <v>-18</v>
      </c>
      <c r="AA329" s="14" t="s">
        <v>35</v>
      </c>
      <c r="AB329" s="37" t="s">
        <v>1171</v>
      </c>
      <c r="AC329" s="78"/>
      <c r="AD329" s="38" t="str">
        <f>IF(ISNA(VLOOKUP(D329,'[1]Liste en forme Garçons'!$C:$C,1,FALSE)),"","*")</f>
        <v>*</v>
      </c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</row>
    <row r="330" spans="1:46" s="39" customFormat="1" x14ac:dyDescent="0.35">
      <c r="A330" s="19"/>
      <c r="B330" s="25" t="s">
        <v>48</v>
      </c>
      <c r="C330" s="25" t="s">
        <v>602</v>
      </c>
      <c r="D330" s="26" t="s">
        <v>603</v>
      </c>
      <c r="E330" s="27" t="s">
        <v>185</v>
      </c>
      <c r="F330" s="28">
        <v>500</v>
      </c>
      <c r="G330" s="29">
        <v>37209</v>
      </c>
      <c r="H330" s="30" t="str">
        <f>IF(E330="","",IF(COUNTIF([1]Paramètres!$H:$H,E330)=1,IF([1]Paramètres!$E$3=[1]Paramètres!$A$23,"Belfort/Montbéliard",IF([1]Paramètres!$E$3=[1]Paramètres!$A$24,"Doubs","Franche-Comté")),IF(COUNTIF([1]Paramètres!$I:$I,E330)=1,IF([1]Paramètres!$E$3=[1]Paramètres!$A$23,"Belfort/Montbéliard",IF([1]Paramètres!$E$3=[1]Paramètres!$A$24,"Belfort","Franche-Comté")),IF(COUNTIF([1]Paramètres!$J:$J,E330)=1,IF([1]Paramètres!$E$3=[1]Paramètres!$A$25,"Franche-Comté","Haute-Saône"),IF(COUNTIF([1]Paramètres!$K:$K,E330)=1,IF([1]Paramètres!$E$3=[1]Paramètres!$A$25,"Franche-Comté","Jura"),IF(COUNTIF([1]Paramètres!$G:$G,E330)=1,IF([1]Paramètres!$E$3=[1]Paramètres!$A$23,"Besançon",IF([1]Paramètres!$E$3=[1]Paramètres!$A$24,"Doubs","Franche-Comté")),"*** INCONNU ***"))))))</f>
        <v>Doubs</v>
      </c>
      <c r="I330" s="31">
        <f>LOOKUP(YEAR(G330)-[1]Paramètres!$E$1,[1]Paramètres!$A$1:$A$20)</f>
        <v>-16</v>
      </c>
      <c r="J330" s="31" t="str">
        <f>LOOKUP(I330,[1]Paramètres!$A$1:$B$20)</f>
        <v>J1</v>
      </c>
      <c r="K330" s="31">
        <f t="shared" ref="K330:K353" si="49">INT(F330/100)</f>
        <v>5</v>
      </c>
      <c r="L330" s="32">
        <v>0</v>
      </c>
      <c r="M330" s="32" t="s">
        <v>341</v>
      </c>
      <c r="N330" s="32" t="s">
        <v>266</v>
      </c>
      <c r="O330" s="32">
        <v>0</v>
      </c>
      <c r="P330" s="33" t="str">
        <f t="shared" si="43"/>
        <v>11E</v>
      </c>
      <c r="Q330" s="34">
        <f t="shared" si="42"/>
        <v>0</v>
      </c>
      <c r="R330" s="34">
        <f t="shared" si="42"/>
        <v>400000000</v>
      </c>
      <c r="S330" s="34">
        <f t="shared" si="42"/>
        <v>700000000</v>
      </c>
      <c r="T330" s="34">
        <f t="shared" si="42"/>
        <v>0</v>
      </c>
      <c r="U330" s="34">
        <f t="shared" si="44"/>
        <v>1100000000</v>
      </c>
      <c r="V330" s="35" t="str">
        <f t="shared" si="45"/>
        <v>11E</v>
      </c>
      <c r="W330" s="36">
        <f t="shared" si="46"/>
        <v>0</v>
      </c>
      <c r="X330" s="35" t="str">
        <f t="shared" si="47"/>
        <v>11E</v>
      </c>
      <c r="Y330" s="36">
        <f t="shared" si="48"/>
        <v>0</v>
      </c>
      <c r="Z330" s="31" t="str">
        <f ca="1">LOOKUP(I330,[1]Paramètres!$A$1:$A$20,[1]Paramètres!$C$1:$C$21)</f>
        <v>-18</v>
      </c>
      <c r="AA330" s="14" t="s">
        <v>35</v>
      </c>
      <c r="AB330" s="100" t="s">
        <v>1172</v>
      </c>
      <c r="AC330" s="78"/>
      <c r="AD330" s="38" t="str">
        <f>IF(ISNA(VLOOKUP(D330,'[1]Liste en forme Garçons'!$C:$C,1,FALSE)),"","*")</f>
        <v>*</v>
      </c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8"/>
    </row>
    <row r="331" spans="1:46" s="39" customFormat="1" x14ac:dyDescent="0.35">
      <c r="A331" s="19"/>
      <c r="B331" s="25" t="s">
        <v>604</v>
      </c>
      <c r="C331" s="25" t="s">
        <v>605</v>
      </c>
      <c r="D331" s="26" t="s">
        <v>606</v>
      </c>
      <c r="E331" s="27" t="s">
        <v>93</v>
      </c>
      <c r="F331" s="28">
        <v>500</v>
      </c>
      <c r="G331" s="29">
        <v>37021</v>
      </c>
      <c r="H331" s="30" t="str">
        <f>IF(E331="","",IF(COUNTIF([1]Paramètres!$H:$H,E331)=1,IF([1]Paramètres!$E$3=[1]Paramètres!$A$23,"Belfort/Montbéliard",IF([1]Paramètres!$E$3=[1]Paramètres!$A$24,"Doubs","Franche-Comté")),IF(COUNTIF([1]Paramètres!$I:$I,E331)=1,IF([1]Paramètres!$E$3=[1]Paramètres!$A$23,"Belfort/Montbéliard",IF([1]Paramètres!$E$3=[1]Paramètres!$A$24,"Belfort","Franche-Comté")),IF(COUNTIF([1]Paramètres!$J:$J,E331)=1,IF([1]Paramètres!$E$3=[1]Paramètres!$A$25,"Franche-Comté","Haute-Saône"),IF(COUNTIF([1]Paramètres!$K:$K,E331)=1,IF([1]Paramètres!$E$3=[1]Paramètres!$A$25,"Franche-Comté","Jura"),IF(COUNTIF([1]Paramètres!$G:$G,E331)=1,IF([1]Paramètres!$E$3=[1]Paramètres!$A$23,"Besançon",IF([1]Paramètres!$E$3=[1]Paramètres!$A$24,"Doubs","Franche-Comté")),"*** INCONNU ***"))))))</f>
        <v>Doubs</v>
      </c>
      <c r="I331" s="31">
        <f>LOOKUP(YEAR(G331)-[1]Paramètres!$E$1,[1]Paramètres!$A$1:$A$20)</f>
        <v>-16</v>
      </c>
      <c r="J331" s="31" t="str">
        <f>LOOKUP(I331,[1]Paramètres!$A$1:$B$20)</f>
        <v>J1</v>
      </c>
      <c r="K331" s="31">
        <f t="shared" si="49"/>
        <v>5</v>
      </c>
      <c r="L331" s="32">
        <v>0</v>
      </c>
      <c r="M331" s="32" t="s">
        <v>266</v>
      </c>
      <c r="N331" s="32">
        <v>0</v>
      </c>
      <c r="O331" s="32">
        <v>0</v>
      </c>
      <c r="P331" s="33" t="str">
        <f t="shared" si="43"/>
        <v>7E</v>
      </c>
      <c r="Q331" s="34">
        <f t="shared" si="42"/>
        <v>0</v>
      </c>
      <c r="R331" s="34">
        <f t="shared" si="42"/>
        <v>700000000</v>
      </c>
      <c r="S331" s="34">
        <f t="shared" si="42"/>
        <v>0</v>
      </c>
      <c r="T331" s="34">
        <f t="shared" si="42"/>
        <v>0</v>
      </c>
      <c r="U331" s="34">
        <f t="shared" si="44"/>
        <v>700000000</v>
      </c>
      <c r="V331" s="35" t="str">
        <f t="shared" si="45"/>
        <v>7E</v>
      </c>
      <c r="W331" s="36">
        <f t="shared" si="46"/>
        <v>0</v>
      </c>
      <c r="X331" s="35" t="str">
        <f t="shared" si="47"/>
        <v>7E</v>
      </c>
      <c r="Y331" s="36">
        <f t="shared" si="48"/>
        <v>0</v>
      </c>
      <c r="Z331" s="31" t="str">
        <f ca="1">LOOKUP(I331,[1]Paramètres!$A$1:$A$20,[1]Paramètres!$C$1:$C$21)</f>
        <v>-18</v>
      </c>
      <c r="AA331" s="14" t="s">
        <v>35</v>
      </c>
      <c r="AB331" s="37" t="s">
        <v>1171</v>
      </c>
      <c r="AC331" s="78"/>
      <c r="AD331" s="38" t="str">
        <f>IF(ISNA(VLOOKUP(D331,'[1]Liste en forme Garçons'!$C:$C,1,FALSE)),"","*")</f>
        <v>*</v>
      </c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8"/>
    </row>
    <row r="332" spans="1:46" s="39" customFormat="1" x14ac:dyDescent="0.35">
      <c r="A332" s="19"/>
      <c r="B332" s="25" t="s">
        <v>48</v>
      </c>
      <c r="C332" s="25" t="s">
        <v>607</v>
      </c>
      <c r="D332" s="26" t="s">
        <v>608</v>
      </c>
      <c r="E332" s="27" t="s">
        <v>93</v>
      </c>
      <c r="F332" s="28">
        <v>545</v>
      </c>
      <c r="G332" s="29">
        <v>37041</v>
      </c>
      <c r="H332" s="30" t="str">
        <f>IF(E332="","",IF(COUNTIF([1]Paramètres!$H:$H,E332)=1,IF([1]Paramètres!$E$3=[1]Paramètres!$A$23,"Belfort/Montbéliard",IF([1]Paramètres!$E$3=[1]Paramètres!$A$24,"Doubs","Franche-Comté")),IF(COUNTIF([1]Paramètres!$I:$I,E332)=1,IF([1]Paramètres!$E$3=[1]Paramètres!$A$23,"Belfort/Montbéliard",IF([1]Paramètres!$E$3=[1]Paramètres!$A$24,"Belfort","Franche-Comté")),IF(COUNTIF([1]Paramètres!$J:$J,E332)=1,IF([1]Paramètres!$E$3=[1]Paramètres!$A$25,"Franche-Comté","Haute-Saône"),IF(COUNTIF([1]Paramètres!$K:$K,E332)=1,IF([1]Paramètres!$E$3=[1]Paramètres!$A$25,"Franche-Comté","Jura"),IF(COUNTIF([1]Paramètres!$G:$G,E332)=1,IF([1]Paramètres!$E$3=[1]Paramètres!$A$23,"Besançon",IF([1]Paramètres!$E$3=[1]Paramètres!$A$24,"Doubs","Franche-Comté")),"*** INCONNU ***"))))))</f>
        <v>Doubs</v>
      </c>
      <c r="I332" s="31">
        <f>LOOKUP(YEAR(G332)-[1]Paramètres!$E$1,[1]Paramètres!$A$1:$A$20)</f>
        <v>-16</v>
      </c>
      <c r="J332" s="31" t="str">
        <f>LOOKUP(I332,[1]Paramètres!$A$1:$B$20)</f>
        <v>J1</v>
      </c>
      <c r="K332" s="31">
        <f t="shared" si="49"/>
        <v>5</v>
      </c>
      <c r="L332" s="32" t="s">
        <v>293</v>
      </c>
      <c r="M332" s="32">
        <v>0</v>
      </c>
      <c r="N332" s="14">
        <v>0</v>
      </c>
      <c r="O332" s="14">
        <v>0</v>
      </c>
      <c r="P332" s="33" t="str">
        <f t="shared" si="43"/>
        <v>5E</v>
      </c>
      <c r="Q332" s="34">
        <f t="shared" si="42"/>
        <v>500000000</v>
      </c>
      <c r="R332" s="34">
        <f t="shared" si="42"/>
        <v>0</v>
      </c>
      <c r="S332" s="34">
        <f t="shared" si="42"/>
        <v>0</v>
      </c>
      <c r="T332" s="34">
        <f t="shared" si="42"/>
        <v>0</v>
      </c>
      <c r="U332" s="34">
        <f t="shared" si="44"/>
        <v>500000000</v>
      </c>
      <c r="V332" s="35" t="str">
        <f t="shared" si="45"/>
        <v>5E</v>
      </c>
      <c r="W332" s="36">
        <f t="shared" si="46"/>
        <v>0</v>
      </c>
      <c r="X332" s="35" t="str">
        <f t="shared" si="47"/>
        <v>5E</v>
      </c>
      <c r="Y332" s="36">
        <f t="shared" si="48"/>
        <v>0</v>
      </c>
      <c r="Z332" s="31" t="str">
        <f ca="1">LOOKUP(I332,[1]Paramètres!$A$1:$A$20,[1]Paramètres!$C$1:$C$21)</f>
        <v>-18</v>
      </c>
      <c r="AA332" s="14" t="s">
        <v>35</v>
      </c>
      <c r="AB332" s="37" t="s">
        <v>1171</v>
      </c>
      <c r="AC332" s="78"/>
      <c r="AD332" s="38" t="str">
        <f>IF(ISNA(VLOOKUP(D332,'[1]Liste en forme Garçons'!$C:$C,1,FALSE)),"","*")</f>
        <v>*</v>
      </c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  <c r="AR332" s="78"/>
      <c r="AS332" s="78"/>
      <c r="AT332" s="78"/>
    </row>
    <row r="333" spans="1:46" s="39" customFormat="1" x14ac:dyDescent="0.35">
      <c r="A333" s="99"/>
      <c r="B333" s="25" t="s">
        <v>1173</v>
      </c>
      <c r="C333" s="25" t="s">
        <v>1174</v>
      </c>
      <c r="D333" s="26" t="s">
        <v>1175</v>
      </c>
      <c r="E333" s="27" t="s">
        <v>313</v>
      </c>
      <c r="F333" s="28">
        <v>500</v>
      </c>
      <c r="G333" s="29">
        <v>37114</v>
      </c>
      <c r="H333" s="30" t="str">
        <f>IF(E333="","",IF(COUNTIF([1]Paramètres!$H:$H,E333)=1,IF([1]Paramètres!$E$3=[1]Paramètres!$A$23,"Belfort/Montbéliard",IF([1]Paramètres!$E$3=[1]Paramètres!$A$24,"Doubs","Franche-Comté")),IF(COUNTIF([1]Paramètres!$I:$I,E333)=1,IF([1]Paramètres!$E$3=[1]Paramètres!$A$23,"Belfort/Montbéliard",IF([1]Paramètres!$E$3=[1]Paramètres!$A$24,"Belfort","Franche-Comté")),IF(COUNTIF([1]Paramètres!$J:$J,E333)=1,IF([1]Paramètres!$E$3=[1]Paramètres!$A$25,"Franche-Comté","Haute-Saône"),IF(COUNTIF([1]Paramètres!$K:$K,E333)=1,IF([1]Paramètres!$E$3=[1]Paramètres!$A$25,"Franche-Comté","Jura"),IF(COUNTIF([1]Paramètres!$G:$G,E333)=1,IF([1]Paramètres!$E$3=[1]Paramètres!$A$23,"Besançon",IF([1]Paramètres!$E$3=[1]Paramètres!$A$24,"Doubs","Franche-Comté")),"*** INCONNU ***"))))))</f>
        <v>Doubs</v>
      </c>
      <c r="I333" s="31">
        <f>LOOKUP(YEAR(G333)-[1]Paramètres!$E$1,[1]Paramètres!$A$1:$A$20)</f>
        <v>-16</v>
      </c>
      <c r="J333" s="31" t="str">
        <f>LOOKUP(I333,[1]Paramètres!$A$1:$B$20)</f>
        <v>J1</v>
      </c>
      <c r="K333" s="31">
        <f t="shared" si="49"/>
        <v>5</v>
      </c>
      <c r="L333" s="32">
        <v>0</v>
      </c>
      <c r="M333" s="32">
        <v>0</v>
      </c>
      <c r="N333" s="32">
        <v>0</v>
      </c>
      <c r="O333" s="32">
        <v>0</v>
      </c>
      <c r="P333" s="33" t="str">
        <f t="shared" si="43"/>
        <v>0</v>
      </c>
      <c r="Q333" s="34">
        <f t="shared" si="42"/>
        <v>0</v>
      </c>
      <c r="R333" s="34">
        <f t="shared" si="42"/>
        <v>0</v>
      </c>
      <c r="S333" s="34">
        <f t="shared" si="42"/>
        <v>0</v>
      </c>
      <c r="T333" s="34">
        <f t="shared" si="42"/>
        <v>0</v>
      </c>
      <c r="U333" s="34">
        <f t="shared" si="44"/>
        <v>0</v>
      </c>
      <c r="V333" s="35" t="str">
        <f t="shared" si="45"/>
        <v>0</v>
      </c>
      <c r="W333" s="36">
        <f t="shared" si="46"/>
        <v>0</v>
      </c>
      <c r="X333" s="35" t="str">
        <f t="shared" si="47"/>
        <v>0</v>
      </c>
      <c r="Y333" s="36">
        <f t="shared" si="48"/>
        <v>0</v>
      </c>
      <c r="Z333" s="31" t="str">
        <f ca="1">LOOKUP(I333,[1]Paramètres!$A$1:$A$20,[1]Paramètres!$C$1:$C$21)</f>
        <v>-18</v>
      </c>
      <c r="AA333" s="14" t="s">
        <v>35</v>
      </c>
      <c r="AB333" s="37" t="s">
        <v>701</v>
      </c>
      <c r="AC333" s="78"/>
      <c r="AD333" s="38" t="str">
        <f>IF(ISNA(VLOOKUP(D333,'[1]Liste en forme Garçons'!$C:$C,1,FALSE)),"","*")</f>
        <v>*</v>
      </c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</row>
    <row r="334" spans="1:46" s="39" customFormat="1" x14ac:dyDescent="0.35">
      <c r="A334" s="19"/>
      <c r="B334" s="25" t="s">
        <v>784</v>
      </c>
      <c r="C334" s="25" t="s">
        <v>722</v>
      </c>
      <c r="D334" s="26" t="s">
        <v>1176</v>
      </c>
      <c r="E334" s="27" t="s">
        <v>724</v>
      </c>
      <c r="F334" s="28">
        <v>603</v>
      </c>
      <c r="G334" s="29">
        <v>39603</v>
      </c>
      <c r="H334" s="30" t="str">
        <f>IF(E334="","",IF(COUNTIF([1]Paramètres!$H:$H,E334)=1,IF([1]Paramètres!$E$3=[1]Paramètres!$A$23,"Belfort/Montbéliard",IF([1]Paramètres!$E$3=[1]Paramètres!$A$24,"Doubs","Franche-Comté")),IF(COUNTIF([1]Paramètres!$I:$I,E334)=1,IF([1]Paramètres!$E$3=[1]Paramètres!$A$23,"Belfort/Montbéliard",IF([1]Paramètres!$E$3=[1]Paramètres!$A$24,"Belfort","Franche-Comté")),IF(COUNTIF([1]Paramètres!$J:$J,E334)=1,IF([1]Paramètres!$E$3=[1]Paramètres!$A$25,"Franche-Comté","Haute-Saône"),IF(COUNTIF([1]Paramètres!$K:$K,E334)=1,IF([1]Paramètres!$E$3=[1]Paramètres!$A$25,"Franche-Comté","Jura"),IF(COUNTIF([1]Paramètres!$G:$G,E334)=1,IF([1]Paramètres!$E$3=[1]Paramètres!$A$23,"Besançon",IF([1]Paramètres!$E$3=[1]Paramètres!$A$24,"Doubs","Franche-Comté")),"*** INCONNU ***"))))))</f>
        <v>Doubs</v>
      </c>
      <c r="I334" s="31">
        <f>LOOKUP(YEAR(G334)-[1]Paramètres!$E$1,[1]Paramètres!$A$1:$A$20)</f>
        <v>-9</v>
      </c>
      <c r="J334" s="31" t="str">
        <f>LOOKUP(I334,[1]Paramètres!$A$1:$B$20)</f>
        <v>P</v>
      </c>
      <c r="K334" s="31">
        <f t="shared" si="49"/>
        <v>6</v>
      </c>
      <c r="L334" s="14" t="s">
        <v>470</v>
      </c>
      <c r="M334" s="14" t="s">
        <v>470</v>
      </c>
      <c r="N334" s="14" t="s">
        <v>733</v>
      </c>
      <c r="O334" s="14" t="s">
        <v>738</v>
      </c>
      <c r="P334" s="33" t="str">
        <f t="shared" si="43"/>
        <v>1F42G</v>
      </c>
      <c r="Q334" s="34">
        <f t="shared" si="42"/>
        <v>250000</v>
      </c>
      <c r="R334" s="34">
        <f t="shared" si="42"/>
        <v>250000</v>
      </c>
      <c r="S334" s="34">
        <f t="shared" si="42"/>
        <v>550000</v>
      </c>
      <c r="T334" s="34">
        <f t="shared" si="42"/>
        <v>370000</v>
      </c>
      <c r="U334" s="34">
        <f t="shared" si="44"/>
        <v>1420000</v>
      </c>
      <c r="V334" s="35" t="str">
        <f t="shared" si="45"/>
        <v>1F</v>
      </c>
      <c r="W334" s="36">
        <f t="shared" si="46"/>
        <v>420000</v>
      </c>
      <c r="X334" s="35" t="str">
        <f t="shared" si="47"/>
        <v>1F42G</v>
      </c>
      <c r="Y334" s="36">
        <f t="shared" si="48"/>
        <v>0</v>
      </c>
      <c r="Z334" s="31" t="str">
        <f ca="1">LOOKUP(I334,[1]Paramètres!$A$1:$A$20,[1]Paramètres!$C$1:$C$21)</f>
        <v>-9</v>
      </c>
      <c r="AA334" s="14" t="s">
        <v>35</v>
      </c>
      <c r="AB334" s="37"/>
      <c r="AC334" s="78"/>
      <c r="AD334" s="38" t="str">
        <f>IF(ISNA(VLOOKUP(D334,'[1]Liste en forme Garçons'!$C:$C,1,FALSE)),"","*")</f>
        <v>*</v>
      </c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  <c r="AQ334" s="78"/>
      <c r="AR334" s="78"/>
      <c r="AS334" s="78"/>
      <c r="AT334" s="78"/>
    </row>
    <row r="335" spans="1:46" s="39" customFormat="1" x14ac:dyDescent="0.35">
      <c r="A335" s="19"/>
      <c r="B335" s="25" t="s">
        <v>548</v>
      </c>
      <c r="C335" s="25" t="s">
        <v>1177</v>
      </c>
      <c r="D335" s="26" t="s">
        <v>1178</v>
      </c>
      <c r="E335" s="27" t="s">
        <v>51</v>
      </c>
      <c r="F335" s="28">
        <v>560</v>
      </c>
      <c r="G335" s="29">
        <v>39473</v>
      </c>
      <c r="H335" s="30" t="str">
        <f>IF(E335="","",IF(COUNTIF([1]Paramètres!$H:$H,E335)=1,IF([1]Paramètres!$E$3=[1]Paramètres!$A$23,"Belfort/Montbéliard",IF([1]Paramètres!$E$3=[1]Paramètres!$A$24,"Doubs","Franche-Comté")),IF(COUNTIF([1]Paramètres!$I:$I,E335)=1,IF([1]Paramètres!$E$3=[1]Paramètres!$A$23,"Belfort/Montbéliard",IF([1]Paramètres!$E$3=[1]Paramètres!$A$24,"Belfort","Franche-Comté")),IF(COUNTIF([1]Paramètres!$J:$J,E335)=1,IF([1]Paramètres!$E$3=[1]Paramètres!$A$25,"Franche-Comté","Haute-Saône"),IF(COUNTIF([1]Paramètres!$K:$K,E335)=1,IF([1]Paramètres!$E$3=[1]Paramètres!$A$25,"Franche-Comté","Jura"),IF(COUNTIF([1]Paramètres!$G:$G,E335)=1,IF([1]Paramètres!$E$3=[1]Paramètres!$A$23,"Besançon",IF([1]Paramètres!$E$3=[1]Paramètres!$A$24,"Doubs","Franche-Comté")),"*** INCONNU ***"))))))</f>
        <v>Doubs</v>
      </c>
      <c r="I335" s="31">
        <f>LOOKUP(YEAR(G335)-[1]Paramètres!$E$1,[1]Paramètres!$A$1:$A$20)</f>
        <v>-9</v>
      </c>
      <c r="J335" s="31" t="str">
        <f>LOOKUP(I335,[1]Paramètres!$A$1:$B$20)</f>
        <v>P</v>
      </c>
      <c r="K335" s="31">
        <f t="shared" si="49"/>
        <v>5</v>
      </c>
      <c r="L335" s="32" t="s">
        <v>688</v>
      </c>
      <c r="M335" s="32" t="s">
        <v>1179</v>
      </c>
      <c r="N335" s="14" t="s">
        <v>739</v>
      </c>
      <c r="O335" s="14" t="s">
        <v>744</v>
      </c>
      <c r="P335" s="33" t="str">
        <f t="shared" si="43"/>
        <v>1F20G</v>
      </c>
      <c r="Q335" s="34">
        <f t="shared" si="42"/>
        <v>200000</v>
      </c>
      <c r="R335" s="34">
        <f t="shared" si="42"/>
        <v>240000</v>
      </c>
      <c r="S335" s="34">
        <f t="shared" si="42"/>
        <v>450000</v>
      </c>
      <c r="T335" s="34">
        <f t="shared" si="42"/>
        <v>310000</v>
      </c>
      <c r="U335" s="34">
        <f t="shared" si="44"/>
        <v>1200000</v>
      </c>
      <c r="V335" s="35" t="str">
        <f t="shared" si="45"/>
        <v>1F</v>
      </c>
      <c r="W335" s="36">
        <f t="shared" si="46"/>
        <v>200000</v>
      </c>
      <c r="X335" s="35" t="str">
        <f t="shared" si="47"/>
        <v>1F20G</v>
      </c>
      <c r="Y335" s="36">
        <f t="shared" si="48"/>
        <v>0</v>
      </c>
      <c r="Z335" s="31" t="str">
        <f ca="1">LOOKUP(I335,[1]Paramètres!$A$1:$A$20,[1]Paramètres!$C$1:$C$21)</f>
        <v>-9</v>
      </c>
      <c r="AA335" s="14" t="s">
        <v>35</v>
      </c>
      <c r="AB335" s="37"/>
      <c r="AC335" s="3"/>
      <c r="AD335" s="38" t="str">
        <f>IF(ISNA(VLOOKUP(D335,'[1]Liste en forme Garçons'!$C:$C,1,FALSE)),"","*")</f>
        <v>*</v>
      </c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 s="39" customFormat="1" x14ac:dyDescent="0.35">
      <c r="A336" s="19"/>
      <c r="B336" s="25" t="s">
        <v>522</v>
      </c>
      <c r="C336" s="25" t="s">
        <v>1180</v>
      </c>
      <c r="D336" s="26" t="s">
        <v>1181</v>
      </c>
      <c r="E336" s="27" t="s">
        <v>724</v>
      </c>
      <c r="F336" s="28">
        <v>545</v>
      </c>
      <c r="G336" s="29">
        <v>39824</v>
      </c>
      <c r="H336" s="30" t="str">
        <f>IF(E336="","",IF(COUNTIF([1]Paramètres!$H:$H,E336)=1,IF([1]Paramètres!$E$3=[1]Paramètres!$A$23,"Belfort/Montbéliard",IF([1]Paramètres!$E$3=[1]Paramètres!$A$24,"Doubs","Franche-Comté")),IF(COUNTIF([1]Paramètres!$I:$I,E336)=1,IF([1]Paramètres!$E$3=[1]Paramètres!$A$23,"Belfort/Montbéliard",IF([1]Paramètres!$E$3=[1]Paramètres!$A$24,"Belfort","Franche-Comté")),IF(COUNTIF([1]Paramètres!$J:$J,E336)=1,IF([1]Paramètres!$E$3=[1]Paramètres!$A$25,"Franche-Comté","Haute-Saône"),IF(COUNTIF([1]Paramètres!$K:$K,E336)=1,IF([1]Paramètres!$E$3=[1]Paramètres!$A$25,"Franche-Comté","Jura"),IF(COUNTIF([1]Paramètres!$G:$G,E336)=1,IF([1]Paramètres!$E$3=[1]Paramètres!$A$23,"Besançon",IF([1]Paramètres!$E$3=[1]Paramètres!$A$24,"Doubs","Franche-Comté")),"*** INCONNU ***"))))))</f>
        <v>Doubs</v>
      </c>
      <c r="I336" s="31">
        <f>LOOKUP(YEAR(G336)-[1]Paramètres!$E$1,[1]Paramètres!$A$1:$A$20)</f>
        <v>-9</v>
      </c>
      <c r="J336" s="31" t="str">
        <f>LOOKUP(I336,[1]Paramètres!$A$1:$B$20)</f>
        <v>P</v>
      </c>
      <c r="K336" s="31">
        <f t="shared" si="49"/>
        <v>5</v>
      </c>
      <c r="L336" s="32" t="s">
        <v>792</v>
      </c>
      <c r="M336" s="32" t="s">
        <v>792</v>
      </c>
      <c r="N336" s="14" t="s">
        <v>683</v>
      </c>
      <c r="O336" s="14" t="s">
        <v>680</v>
      </c>
      <c r="P336" s="33" t="str">
        <f t="shared" si="43"/>
        <v>11G80H</v>
      </c>
      <c r="Q336" s="34">
        <f t="shared" si="42"/>
        <v>4000</v>
      </c>
      <c r="R336" s="34">
        <f t="shared" si="42"/>
        <v>4000</v>
      </c>
      <c r="S336" s="34">
        <f t="shared" si="42"/>
        <v>10000</v>
      </c>
      <c r="T336" s="34">
        <f t="shared" si="42"/>
        <v>100000</v>
      </c>
      <c r="U336" s="34">
        <f t="shared" si="44"/>
        <v>118000</v>
      </c>
      <c r="V336" s="35" t="str">
        <f t="shared" si="45"/>
        <v>11G</v>
      </c>
      <c r="W336" s="36">
        <f t="shared" si="46"/>
        <v>8000</v>
      </c>
      <c r="X336" s="35" t="str">
        <f t="shared" si="47"/>
        <v>11G80H</v>
      </c>
      <c r="Y336" s="36">
        <f t="shared" si="48"/>
        <v>0</v>
      </c>
      <c r="Z336" s="31" t="str">
        <f ca="1">LOOKUP(I336,[1]Paramètres!$A$1:$A$20,[1]Paramètres!$C$1:$C$21)</f>
        <v>-9</v>
      </c>
      <c r="AA336" s="14" t="s">
        <v>35</v>
      </c>
      <c r="AB336" s="37"/>
      <c r="AC336" s="3"/>
      <c r="AD336" s="38" t="str">
        <f>IF(ISNA(VLOOKUP(D336,'[1]Liste en forme Garçons'!$C:$C,1,FALSE)),"","*")</f>
        <v>*</v>
      </c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 s="39" customFormat="1" x14ac:dyDescent="0.35">
      <c r="A337" s="19"/>
      <c r="B337" s="25" t="s">
        <v>1182</v>
      </c>
      <c r="C337" s="25" t="s">
        <v>648</v>
      </c>
      <c r="D337" s="47" t="s">
        <v>1183</v>
      </c>
      <c r="E337" s="27" t="s">
        <v>185</v>
      </c>
      <c r="F337" s="28">
        <v>500</v>
      </c>
      <c r="G337" s="29">
        <v>39683</v>
      </c>
      <c r="H337" s="30" t="str">
        <f>IF(E337="","",IF(COUNTIF([1]Paramètres!$H:$H,E337)=1,IF([1]Paramètres!$E$3=[1]Paramètres!$A$23,"Belfort/Montbéliard",IF([1]Paramètres!$E$3=[1]Paramètres!$A$24,"Doubs","Franche-Comté")),IF(COUNTIF([1]Paramètres!$I:$I,E337)=1,IF([1]Paramètres!$E$3=[1]Paramètres!$A$23,"Belfort/Montbéliard",IF([1]Paramètres!$E$3=[1]Paramètres!$A$24,"Belfort","Franche-Comté")),IF(COUNTIF([1]Paramètres!$J:$J,E337)=1,IF([1]Paramètres!$E$3=[1]Paramètres!$A$25,"Franche-Comté","Haute-Saône"),IF(COUNTIF([1]Paramètres!$K:$K,E337)=1,IF([1]Paramètres!$E$3=[1]Paramètres!$A$25,"Franche-Comté","Jura"),IF(COUNTIF([1]Paramètres!$G:$G,E337)=1,IF([1]Paramètres!$E$3=[1]Paramètres!$A$23,"Besançon",IF([1]Paramètres!$E$3=[1]Paramètres!$A$24,"Doubs","Franche-Comté")),"*** INCONNU ***"))))))</f>
        <v>Doubs</v>
      </c>
      <c r="I337" s="31">
        <f>LOOKUP(YEAR(G337)-[1]Paramètres!$E$1,[1]Paramètres!$A$1:$A$20)</f>
        <v>-9</v>
      </c>
      <c r="J337" s="31" t="str">
        <f>LOOKUP(I337,[1]Paramètres!$A$1:$B$20)</f>
        <v>P</v>
      </c>
      <c r="K337" s="31">
        <f t="shared" si="49"/>
        <v>5</v>
      </c>
      <c r="L337" s="14" t="s">
        <v>788</v>
      </c>
      <c r="M337" s="32" t="s">
        <v>692</v>
      </c>
      <c r="N337" s="32" t="s">
        <v>760</v>
      </c>
      <c r="O337" s="32" t="s">
        <v>683</v>
      </c>
      <c r="P337" s="33" t="str">
        <f t="shared" si="43"/>
        <v>2G40H</v>
      </c>
      <c r="Q337" s="34">
        <f t="shared" si="42"/>
        <v>2500</v>
      </c>
      <c r="R337" s="34">
        <f t="shared" si="42"/>
        <v>5000</v>
      </c>
      <c r="S337" s="34">
        <f t="shared" si="42"/>
        <v>6500</v>
      </c>
      <c r="T337" s="34">
        <f t="shared" ref="T337:T353" si="50">POWER(10,(73-CODE(IF(OR(O337=0,O337="",O337="Ni"),"Z",RIGHT(UPPER(O337)))))*2)*IF(OR(O337=0,O337="",O337="Ni"),0,VALUE(LEFT(O337,LEN(O337)-1)))</f>
        <v>10000</v>
      </c>
      <c r="U337" s="34">
        <f t="shared" si="44"/>
        <v>24000</v>
      </c>
      <c r="V337" s="35" t="str">
        <f t="shared" si="45"/>
        <v>2G</v>
      </c>
      <c r="W337" s="36">
        <f t="shared" si="46"/>
        <v>4000</v>
      </c>
      <c r="X337" s="35" t="str">
        <f t="shared" si="47"/>
        <v>2G40H</v>
      </c>
      <c r="Y337" s="36">
        <f t="shared" si="48"/>
        <v>0</v>
      </c>
      <c r="Z337" s="31" t="str">
        <f ca="1">LOOKUP(I337,[1]Paramètres!$A$1:$A$20,[1]Paramètres!$C$1:$C$21)</f>
        <v>-9</v>
      </c>
      <c r="AA337" s="14" t="s">
        <v>35</v>
      </c>
      <c r="AB337" s="37" t="s">
        <v>1184</v>
      </c>
      <c r="AC337" s="38"/>
      <c r="AD337" s="38" t="str">
        <f>IF(ISNA(VLOOKUP(D337,'[1]Liste en forme Garçons'!$C:$C,1,FALSE)),"","*")</f>
        <v>*</v>
      </c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</row>
    <row r="338" spans="1:46" s="39" customFormat="1" x14ac:dyDescent="0.35">
      <c r="A338" s="19"/>
      <c r="B338" s="25" t="s">
        <v>496</v>
      </c>
      <c r="C338" s="25" t="s">
        <v>1185</v>
      </c>
      <c r="D338" s="26" t="s">
        <v>1186</v>
      </c>
      <c r="E338" s="27" t="s">
        <v>93</v>
      </c>
      <c r="F338" s="28">
        <v>518</v>
      </c>
      <c r="G338" s="29">
        <v>39796</v>
      </c>
      <c r="H338" s="30" t="str">
        <f>IF(E338="","",IF(COUNTIF([1]Paramètres!$H:$H,E338)=1,IF([1]Paramètres!$E$3=[1]Paramètres!$A$23,"Belfort/Montbéliard",IF([1]Paramètres!$E$3=[1]Paramètres!$A$24,"Doubs","Franche-Comté")),IF(COUNTIF([1]Paramètres!$I:$I,E338)=1,IF([1]Paramètres!$E$3=[1]Paramètres!$A$23,"Belfort/Montbéliard",IF([1]Paramètres!$E$3=[1]Paramètres!$A$24,"Belfort","Franche-Comté")),IF(COUNTIF([1]Paramètres!$J:$J,E338)=1,IF([1]Paramètres!$E$3=[1]Paramètres!$A$25,"Franche-Comté","Haute-Saône"),IF(COUNTIF([1]Paramètres!$K:$K,E338)=1,IF([1]Paramètres!$E$3=[1]Paramètres!$A$25,"Franche-Comté","Jura"),IF(COUNTIF([1]Paramètres!$G:$G,E338)=1,IF([1]Paramètres!$E$3=[1]Paramètres!$A$23,"Besançon",IF([1]Paramètres!$E$3=[1]Paramètres!$A$24,"Doubs","Franche-Comté")),"*** INCONNU ***"))))))</f>
        <v>Doubs</v>
      </c>
      <c r="I338" s="31">
        <f>LOOKUP(YEAR(G338)-[1]Paramètres!$E$1,[1]Paramètres!$A$1:$A$20)</f>
        <v>-9</v>
      </c>
      <c r="J338" s="31" t="str">
        <f>LOOKUP(I338,[1]Paramètres!$A$1:$B$20)</f>
        <v>P</v>
      </c>
      <c r="K338" s="31">
        <f t="shared" si="49"/>
        <v>5</v>
      </c>
      <c r="L338" s="32" t="s">
        <v>788</v>
      </c>
      <c r="M338" s="32" t="s">
        <v>792</v>
      </c>
      <c r="N338" s="32" t="s">
        <v>760</v>
      </c>
      <c r="O338" s="32" t="s">
        <v>683</v>
      </c>
      <c r="P338" s="33" t="str">
        <f t="shared" si="43"/>
        <v>2G30H</v>
      </c>
      <c r="Q338" s="34">
        <f t="shared" ref="Q338:S353" si="51">POWER(10,(73-CODE(IF(OR(L338=0,L338="",L338="Ni"),"Z",RIGHT(UPPER(L338)))))*2)*IF(OR(L338=0,L338="",L338="Ni"),0,VALUE(LEFT(L338,LEN(L338)-1)))</f>
        <v>2500</v>
      </c>
      <c r="R338" s="34">
        <f t="shared" si="51"/>
        <v>4000</v>
      </c>
      <c r="S338" s="34">
        <f t="shared" si="51"/>
        <v>6500</v>
      </c>
      <c r="T338" s="34">
        <f t="shared" si="50"/>
        <v>10000</v>
      </c>
      <c r="U338" s="34">
        <f t="shared" si="44"/>
        <v>23000</v>
      </c>
      <c r="V338" s="35" t="str">
        <f t="shared" si="45"/>
        <v>2G</v>
      </c>
      <c r="W338" s="36">
        <f t="shared" si="46"/>
        <v>3000</v>
      </c>
      <c r="X338" s="35" t="str">
        <f t="shared" si="47"/>
        <v>2G30H</v>
      </c>
      <c r="Y338" s="36">
        <f t="shared" si="48"/>
        <v>0</v>
      </c>
      <c r="Z338" s="31" t="str">
        <f ca="1">LOOKUP(I338,[1]Paramètres!$A$1:$A$20,[1]Paramètres!$C$1:$C$21)</f>
        <v>-9</v>
      </c>
      <c r="AA338" s="14" t="s">
        <v>35</v>
      </c>
      <c r="AB338" s="37" t="s">
        <v>1184</v>
      </c>
      <c r="AC338" s="38"/>
      <c r="AD338" s="38" t="str">
        <f>IF(ISNA(VLOOKUP(D338,'[1]Liste en forme Garçons'!$C:$C,1,FALSE)),"","*")</f>
        <v>*</v>
      </c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</row>
    <row r="339" spans="1:46" s="39" customFormat="1" x14ac:dyDescent="0.35">
      <c r="A339" s="19"/>
      <c r="B339" s="25" t="s">
        <v>1187</v>
      </c>
      <c r="C339" s="25" t="s">
        <v>1188</v>
      </c>
      <c r="D339" s="26" t="s">
        <v>1189</v>
      </c>
      <c r="E339" s="27" t="s">
        <v>225</v>
      </c>
      <c r="F339" s="28">
        <v>530</v>
      </c>
      <c r="G339" s="29">
        <v>39713</v>
      </c>
      <c r="H339" s="30" t="str">
        <f>IF(E339="","",IF(COUNTIF([1]Paramètres!$H:$H,E339)=1,IF([1]Paramètres!$E$3=[1]Paramètres!$A$23,"Belfort/Montbéliard",IF([1]Paramètres!$E$3=[1]Paramètres!$A$24,"Doubs","Franche-Comté")),IF(COUNTIF([1]Paramètres!$I:$I,E339)=1,IF([1]Paramètres!$E$3=[1]Paramètres!$A$23,"Belfort/Montbéliard",IF([1]Paramètres!$E$3=[1]Paramètres!$A$24,"Belfort","Franche-Comté")),IF(COUNTIF([1]Paramètres!$J:$J,E339)=1,IF([1]Paramètres!$E$3=[1]Paramètres!$A$25,"Franche-Comté","Haute-Saône"),IF(COUNTIF([1]Paramètres!$K:$K,E339)=1,IF([1]Paramètres!$E$3=[1]Paramètres!$A$25,"Franche-Comté","Jura"),IF(COUNTIF([1]Paramètres!$G:$G,E339)=1,IF([1]Paramètres!$E$3=[1]Paramètres!$A$23,"Besançon",IF([1]Paramètres!$E$3=[1]Paramètres!$A$24,"Doubs","Franche-Comté")),"*** INCONNU ***"))))))</f>
        <v>Doubs</v>
      </c>
      <c r="I339" s="31">
        <f>LOOKUP(YEAR(G339)-[1]Paramètres!$E$1,[1]Paramètres!$A$1:$A$20)</f>
        <v>-9</v>
      </c>
      <c r="J339" s="31" t="str">
        <f>LOOKUP(I339,[1]Paramètres!$A$1:$B$20)</f>
        <v>P</v>
      </c>
      <c r="K339" s="31">
        <f t="shared" si="49"/>
        <v>5</v>
      </c>
      <c r="L339" s="32">
        <v>0</v>
      </c>
      <c r="M339" s="32" t="s">
        <v>779</v>
      </c>
      <c r="N339" s="14" t="s">
        <v>775</v>
      </c>
      <c r="O339" s="14" t="s">
        <v>692</v>
      </c>
      <c r="P339" s="33" t="str">
        <f t="shared" si="43"/>
        <v>81H</v>
      </c>
      <c r="Q339" s="34">
        <f t="shared" si="51"/>
        <v>0</v>
      </c>
      <c r="R339" s="34">
        <f t="shared" si="51"/>
        <v>100</v>
      </c>
      <c r="S339" s="34">
        <f t="shared" si="51"/>
        <v>3000</v>
      </c>
      <c r="T339" s="34">
        <f t="shared" si="50"/>
        <v>5000</v>
      </c>
      <c r="U339" s="34">
        <f t="shared" si="44"/>
        <v>8100</v>
      </c>
      <c r="V339" s="35" t="str">
        <f t="shared" si="45"/>
        <v>81H</v>
      </c>
      <c r="W339" s="36">
        <f t="shared" si="46"/>
        <v>0</v>
      </c>
      <c r="X339" s="35" t="str">
        <f t="shared" si="47"/>
        <v>81H</v>
      </c>
      <c r="Y339" s="36">
        <f t="shared" si="48"/>
        <v>0</v>
      </c>
      <c r="Z339" s="31" t="str">
        <f ca="1">LOOKUP(I339,[1]Paramètres!$A$1:$A$20,[1]Paramètres!$C$1:$C$21)</f>
        <v>-9</v>
      </c>
      <c r="AA339" s="14" t="s">
        <v>35</v>
      </c>
      <c r="AB339" s="37"/>
      <c r="AC339" s="38"/>
      <c r="AD339" s="38" t="str">
        <f>IF(ISNA(VLOOKUP(D339,'[1]Liste en forme Garçons'!$C:$C,1,FALSE)),"","*")</f>
        <v>*</v>
      </c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</row>
    <row r="340" spans="1:46" s="39" customFormat="1" x14ac:dyDescent="0.35">
      <c r="A340" s="19"/>
      <c r="B340" s="25" t="s">
        <v>604</v>
      </c>
      <c r="C340" s="25" t="s">
        <v>1190</v>
      </c>
      <c r="D340" s="26" t="s">
        <v>1191</v>
      </c>
      <c r="E340" s="27" t="s">
        <v>51</v>
      </c>
      <c r="F340" s="28">
        <v>500</v>
      </c>
      <c r="G340" s="29">
        <v>39480</v>
      </c>
      <c r="H340" s="30" t="str">
        <f>IF(E340="","",IF(COUNTIF([1]Paramètres!$H:$H,E340)=1,IF([1]Paramètres!$E$3=[1]Paramètres!$A$23,"Belfort/Montbéliard",IF([1]Paramètres!$E$3=[1]Paramètres!$A$24,"Doubs","Franche-Comté")),IF(COUNTIF([1]Paramètres!$I:$I,E340)=1,IF([1]Paramètres!$E$3=[1]Paramètres!$A$23,"Belfort/Montbéliard",IF([1]Paramètres!$E$3=[1]Paramètres!$A$24,"Belfort","Franche-Comté")),IF(COUNTIF([1]Paramètres!$J:$J,E340)=1,IF([1]Paramètres!$E$3=[1]Paramètres!$A$25,"Franche-Comté","Haute-Saône"),IF(COUNTIF([1]Paramètres!$K:$K,E340)=1,IF([1]Paramètres!$E$3=[1]Paramètres!$A$25,"Franche-Comté","Jura"),IF(COUNTIF([1]Paramètres!$G:$G,E340)=1,IF([1]Paramètres!$E$3=[1]Paramètres!$A$23,"Besançon",IF([1]Paramètres!$E$3=[1]Paramètres!$A$24,"Doubs","Franche-Comté")),"*** INCONNU ***"))))))</f>
        <v>Doubs</v>
      </c>
      <c r="I340" s="31">
        <f>LOOKUP(YEAR(G340)-[1]Paramètres!$E$1,[1]Paramètres!$A$1:$A$20)</f>
        <v>-9</v>
      </c>
      <c r="J340" s="31" t="str">
        <f>LOOKUP(I340,[1]Paramètres!$A$1:$B$20)</f>
        <v>P</v>
      </c>
      <c r="K340" s="31">
        <f t="shared" si="49"/>
        <v>5</v>
      </c>
      <c r="L340" s="32" t="s">
        <v>787</v>
      </c>
      <c r="M340" s="32" t="s">
        <v>788</v>
      </c>
      <c r="N340" s="32" t="s">
        <v>787</v>
      </c>
      <c r="O340" s="32">
        <v>0</v>
      </c>
      <c r="P340" s="33" t="str">
        <f t="shared" si="43"/>
        <v>65H</v>
      </c>
      <c r="Q340" s="34">
        <f t="shared" si="51"/>
        <v>2000</v>
      </c>
      <c r="R340" s="34">
        <f t="shared" si="51"/>
        <v>2500</v>
      </c>
      <c r="S340" s="34">
        <f t="shared" si="51"/>
        <v>2000</v>
      </c>
      <c r="T340" s="34">
        <f t="shared" si="50"/>
        <v>0</v>
      </c>
      <c r="U340" s="34">
        <f t="shared" si="44"/>
        <v>6500</v>
      </c>
      <c r="V340" s="35" t="str">
        <f t="shared" si="45"/>
        <v>65H</v>
      </c>
      <c r="W340" s="36">
        <f t="shared" si="46"/>
        <v>0</v>
      </c>
      <c r="X340" s="35" t="str">
        <f t="shared" si="47"/>
        <v>65H</v>
      </c>
      <c r="Y340" s="36">
        <f t="shared" si="48"/>
        <v>0</v>
      </c>
      <c r="Z340" s="31" t="str">
        <f ca="1">LOOKUP(I340,[1]Paramètres!$A$1:$A$20,[1]Paramètres!$C$1:$C$21)</f>
        <v>-9</v>
      </c>
      <c r="AA340" s="14" t="s">
        <v>35</v>
      </c>
      <c r="AB340" s="37" t="s">
        <v>811</v>
      </c>
      <c r="AC340" s="3"/>
      <c r="AD340" s="38" t="str">
        <f>IF(ISNA(VLOOKUP(D340,'[1]Liste en forme Garçons'!$C:$C,1,FALSE)),"","*")</f>
        <v>*</v>
      </c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 s="39" customFormat="1" x14ac:dyDescent="0.35">
      <c r="A341" s="19"/>
      <c r="B341" s="25" t="s">
        <v>746</v>
      </c>
      <c r="C341" s="25" t="s">
        <v>1192</v>
      </c>
      <c r="D341" s="26" t="s">
        <v>1193</v>
      </c>
      <c r="E341" s="27" t="s">
        <v>51</v>
      </c>
      <c r="F341" s="28">
        <v>500</v>
      </c>
      <c r="G341" s="29">
        <v>39764</v>
      </c>
      <c r="H341" s="30" t="str">
        <f>IF(E341="","",IF(COUNTIF([1]Paramètres!$H:$H,E341)=1,IF([1]Paramètres!$E$3=[1]Paramètres!$A$23,"Belfort/Montbéliard",IF([1]Paramètres!$E$3=[1]Paramètres!$A$24,"Doubs","Franche-Comté")),IF(COUNTIF([1]Paramètres!$I:$I,E341)=1,IF([1]Paramètres!$E$3=[1]Paramètres!$A$23,"Belfort/Montbéliard",IF([1]Paramètres!$E$3=[1]Paramètres!$A$24,"Belfort","Franche-Comté")),IF(COUNTIF([1]Paramètres!$J:$J,E341)=1,IF([1]Paramètres!$E$3=[1]Paramètres!$A$25,"Franche-Comté","Haute-Saône"),IF(COUNTIF([1]Paramètres!$K:$K,E341)=1,IF([1]Paramètres!$E$3=[1]Paramètres!$A$25,"Franche-Comté","Jura"),IF(COUNTIF([1]Paramètres!$G:$G,E341)=1,IF([1]Paramètres!$E$3=[1]Paramètres!$A$23,"Besançon",IF([1]Paramètres!$E$3=[1]Paramètres!$A$24,"Doubs","Franche-Comté")),"*** INCONNU ***"))))))</f>
        <v>Doubs</v>
      </c>
      <c r="I341" s="31">
        <f>LOOKUP(YEAR(G341)-[1]Paramètres!$E$1,[1]Paramètres!$A$1:$A$20)</f>
        <v>-9</v>
      </c>
      <c r="J341" s="31" t="str">
        <f>LOOKUP(I341,[1]Paramètres!$A$1:$B$20)</f>
        <v>P</v>
      </c>
      <c r="K341" s="31">
        <f t="shared" si="49"/>
        <v>5</v>
      </c>
      <c r="L341" s="32" t="s">
        <v>807</v>
      </c>
      <c r="M341" s="32" t="s">
        <v>806</v>
      </c>
      <c r="N341" s="32" t="s">
        <v>806</v>
      </c>
      <c r="O341" s="32">
        <v>0</v>
      </c>
      <c r="P341" s="33" t="str">
        <f t="shared" si="43"/>
        <v>40H</v>
      </c>
      <c r="Q341" s="34">
        <f t="shared" si="51"/>
        <v>1000</v>
      </c>
      <c r="R341" s="34">
        <f t="shared" si="51"/>
        <v>1500</v>
      </c>
      <c r="S341" s="34">
        <f t="shared" si="51"/>
        <v>1500</v>
      </c>
      <c r="T341" s="34">
        <f t="shared" si="50"/>
        <v>0</v>
      </c>
      <c r="U341" s="34">
        <f t="shared" si="44"/>
        <v>4000</v>
      </c>
      <c r="V341" s="35" t="str">
        <f t="shared" si="45"/>
        <v>40H</v>
      </c>
      <c r="W341" s="36">
        <f t="shared" si="46"/>
        <v>0</v>
      </c>
      <c r="X341" s="35" t="str">
        <f t="shared" si="47"/>
        <v>40H</v>
      </c>
      <c r="Y341" s="36">
        <f t="shared" si="48"/>
        <v>0</v>
      </c>
      <c r="Z341" s="31" t="str">
        <f ca="1">LOOKUP(I341,[1]Paramètres!$A$1:$A$20,[1]Paramètres!$C$1:$C$21)</f>
        <v>-9</v>
      </c>
      <c r="AA341" s="14" t="s">
        <v>35</v>
      </c>
      <c r="AB341" s="37" t="s">
        <v>811</v>
      </c>
      <c r="AC341" s="3"/>
      <c r="AD341" s="38" t="str">
        <f>IF(ISNA(VLOOKUP(D341,'[1]Liste en forme Garçons'!$C:$C,1,FALSE)),"","*")</f>
        <v>*</v>
      </c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 s="39" customFormat="1" x14ac:dyDescent="0.35">
      <c r="A342" s="19"/>
      <c r="B342" s="25" t="s">
        <v>1194</v>
      </c>
      <c r="C342" s="25" t="s">
        <v>461</v>
      </c>
      <c r="D342" s="26" t="s">
        <v>1195</v>
      </c>
      <c r="E342" s="27" t="s">
        <v>128</v>
      </c>
      <c r="F342" s="28">
        <v>500</v>
      </c>
      <c r="G342" s="29">
        <v>39635</v>
      </c>
      <c r="H342" s="30" t="str">
        <f>IF(E342="","",IF(COUNTIF([1]Paramètres!$H:$H,E342)=1,IF([1]Paramètres!$E$3=[1]Paramètres!$A$23,"Belfort/Montbéliard",IF([1]Paramètres!$E$3=[1]Paramètres!$A$24,"Doubs","Franche-Comté")),IF(COUNTIF([1]Paramètres!$I:$I,E342)=1,IF([1]Paramètres!$E$3=[1]Paramètres!$A$23,"Belfort/Montbéliard",IF([1]Paramètres!$E$3=[1]Paramètres!$A$24,"Belfort","Franche-Comté")),IF(COUNTIF([1]Paramètres!$J:$J,E342)=1,IF([1]Paramètres!$E$3=[1]Paramètres!$A$25,"Franche-Comté","Haute-Saône"),IF(COUNTIF([1]Paramètres!$K:$K,E342)=1,IF([1]Paramètres!$E$3=[1]Paramètres!$A$25,"Franche-Comté","Jura"),IF(COUNTIF([1]Paramètres!$G:$G,E342)=1,IF([1]Paramètres!$E$3=[1]Paramètres!$A$23,"Besançon",IF([1]Paramètres!$E$3=[1]Paramètres!$A$24,"Doubs","Franche-Comté")),"*** INCONNU ***"))))))</f>
        <v>Doubs</v>
      </c>
      <c r="I342" s="31">
        <f>LOOKUP(YEAR(G342)-[1]Paramètres!$E$1,[1]Paramètres!$A$1:$A$20)</f>
        <v>-9</v>
      </c>
      <c r="J342" s="31" t="str">
        <f>LOOKUP(I342,[1]Paramètres!$A$1:$B$20)</f>
        <v>P</v>
      </c>
      <c r="K342" s="31">
        <f t="shared" si="49"/>
        <v>5</v>
      </c>
      <c r="L342" s="32" t="s">
        <v>807</v>
      </c>
      <c r="M342" s="32" t="s">
        <v>822</v>
      </c>
      <c r="N342" s="14" t="s">
        <v>1012</v>
      </c>
      <c r="O342" s="14" t="s">
        <v>807</v>
      </c>
      <c r="P342" s="33" t="str">
        <f t="shared" si="43"/>
        <v>30H</v>
      </c>
      <c r="Q342" s="34">
        <f t="shared" si="51"/>
        <v>1000</v>
      </c>
      <c r="R342" s="34">
        <f t="shared" si="51"/>
        <v>700</v>
      </c>
      <c r="S342" s="34">
        <f t="shared" si="51"/>
        <v>300</v>
      </c>
      <c r="T342" s="34">
        <f t="shared" si="50"/>
        <v>1000</v>
      </c>
      <c r="U342" s="34">
        <f t="shared" si="44"/>
        <v>3000</v>
      </c>
      <c r="V342" s="35" t="str">
        <f t="shared" si="45"/>
        <v>30H</v>
      </c>
      <c r="W342" s="36">
        <f t="shared" si="46"/>
        <v>0</v>
      </c>
      <c r="X342" s="35" t="str">
        <f t="shared" si="47"/>
        <v>30H</v>
      </c>
      <c r="Y342" s="36">
        <f t="shared" si="48"/>
        <v>0</v>
      </c>
      <c r="Z342" s="31" t="str">
        <f ca="1">LOOKUP(I342,[1]Paramètres!$A$1:$A$20,[1]Paramètres!$C$1:$C$21)</f>
        <v>-9</v>
      </c>
      <c r="AA342" s="14" t="s">
        <v>35</v>
      </c>
      <c r="AB342" s="37"/>
      <c r="AC342" s="3"/>
      <c r="AD342" s="38" t="str">
        <f>IF(ISNA(VLOOKUP(D342,'[1]Liste en forme Garçons'!$C:$C,1,FALSE)),"","*")</f>
        <v>*</v>
      </c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 s="39" customFormat="1" x14ac:dyDescent="0.35">
      <c r="A343" s="19"/>
      <c r="B343" s="25" t="s">
        <v>1145</v>
      </c>
      <c r="C343" s="25" t="s">
        <v>801</v>
      </c>
      <c r="D343" s="26" t="s">
        <v>1196</v>
      </c>
      <c r="E343" s="27" t="s">
        <v>155</v>
      </c>
      <c r="F343" s="28">
        <v>504</v>
      </c>
      <c r="G343" s="29">
        <v>39774</v>
      </c>
      <c r="H343" s="30" t="str">
        <f>IF(E343="","",IF(COUNTIF([1]Paramètres!$H:$H,E343)=1,IF([1]Paramètres!$E$3=[1]Paramètres!$A$23,"Belfort/Montbéliard",IF([1]Paramètres!$E$3=[1]Paramètres!$A$24,"Doubs","Franche-Comté")),IF(COUNTIF([1]Paramètres!$I:$I,E343)=1,IF([1]Paramètres!$E$3=[1]Paramètres!$A$23,"Belfort/Montbéliard",IF([1]Paramètres!$E$3=[1]Paramètres!$A$24,"Belfort","Franche-Comté")),IF(COUNTIF([1]Paramètres!$J:$J,E343)=1,IF([1]Paramètres!$E$3=[1]Paramètres!$A$25,"Franche-Comté","Haute-Saône"),IF(COUNTIF([1]Paramètres!$K:$K,E343)=1,IF([1]Paramètres!$E$3=[1]Paramètres!$A$25,"Franche-Comté","Jura"),IF(COUNTIF([1]Paramètres!$G:$G,E343)=1,IF([1]Paramètres!$E$3=[1]Paramètres!$A$23,"Besançon",IF([1]Paramètres!$E$3=[1]Paramètres!$A$24,"Doubs","Franche-Comté")),"*** INCONNU ***"))))))</f>
        <v>Doubs</v>
      </c>
      <c r="I343" s="31">
        <f>LOOKUP(YEAR(G343)-[1]Paramètres!$E$1,[1]Paramètres!$A$1:$A$20)</f>
        <v>-9</v>
      </c>
      <c r="J343" s="31" t="str">
        <f>LOOKUP(I343,[1]Paramètres!$A$1:$B$20)</f>
        <v>P</v>
      </c>
      <c r="K343" s="31">
        <f t="shared" si="49"/>
        <v>5</v>
      </c>
      <c r="L343" s="32">
        <v>0</v>
      </c>
      <c r="M343" s="32" t="s">
        <v>1197</v>
      </c>
      <c r="N343" s="14" t="s">
        <v>822</v>
      </c>
      <c r="O343" s="14" t="s">
        <v>787</v>
      </c>
      <c r="P343" s="33" t="str">
        <f t="shared" si="43"/>
        <v>27H65I</v>
      </c>
      <c r="Q343" s="34">
        <f t="shared" si="51"/>
        <v>0</v>
      </c>
      <c r="R343" s="34">
        <f t="shared" si="51"/>
        <v>65</v>
      </c>
      <c r="S343" s="34">
        <f t="shared" si="51"/>
        <v>700</v>
      </c>
      <c r="T343" s="34">
        <f t="shared" si="50"/>
        <v>2000</v>
      </c>
      <c r="U343" s="34">
        <f t="shared" si="44"/>
        <v>2765</v>
      </c>
      <c r="V343" s="35" t="str">
        <f t="shared" si="45"/>
        <v>27H</v>
      </c>
      <c r="W343" s="36">
        <f t="shared" si="46"/>
        <v>65</v>
      </c>
      <c r="X343" s="35" t="str">
        <f t="shared" si="47"/>
        <v>27H65I</v>
      </c>
      <c r="Y343" s="36">
        <f t="shared" si="48"/>
        <v>0</v>
      </c>
      <c r="Z343" s="31" t="str">
        <f ca="1">LOOKUP(I343,[1]Paramètres!$A$1:$A$20,[1]Paramètres!$C$1:$C$21)</f>
        <v>-9</v>
      </c>
      <c r="AA343" s="14" t="s">
        <v>35</v>
      </c>
      <c r="AB343" s="37"/>
      <c r="AC343" s="3"/>
      <c r="AD343" s="38" t="str">
        <f>IF(ISNA(VLOOKUP(D343,'[1]Liste en forme Garçons'!$C:$C,1,FALSE)),"","*")</f>
        <v>*</v>
      </c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 s="39" customFormat="1" x14ac:dyDescent="0.35">
      <c r="A344" s="19"/>
      <c r="B344" s="25" t="s">
        <v>1198</v>
      </c>
      <c r="C344" s="25" t="s">
        <v>162</v>
      </c>
      <c r="D344" s="26" t="s">
        <v>1199</v>
      </c>
      <c r="E344" s="27" t="s">
        <v>102</v>
      </c>
      <c r="F344" s="28">
        <v>505</v>
      </c>
      <c r="G344" s="29">
        <v>39645</v>
      </c>
      <c r="H344" s="30" t="str">
        <f>IF(E344="","",IF(COUNTIF([1]Paramètres!$H:$H,E344)=1,IF([1]Paramètres!$E$3=[1]Paramètres!$A$23,"Belfort/Montbéliard",IF([1]Paramètres!$E$3=[1]Paramètres!$A$24,"Doubs","Franche-Comté")),IF(COUNTIF([1]Paramètres!$I:$I,E344)=1,IF([1]Paramètres!$E$3=[1]Paramètres!$A$23,"Belfort/Montbéliard",IF([1]Paramètres!$E$3=[1]Paramètres!$A$24,"Belfort","Franche-Comté")),IF(COUNTIF([1]Paramètres!$J:$J,E344)=1,IF([1]Paramètres!$E$3=[1]Paramètres!$A$25,"Franche-Comté","Haute-Saône"),IF(COUNTIF([1]Paramètres!$K:$K,E344)=1,IF([1]Paramètres!$E$3=[1]Paramètres!$A$25,"Franche-Comté","Jura"),IF(COUNTIF([1]Paramètres!$G:$G,E344)=1,IF([1]Paramètres!$E$3=[1]Paramètres!$A$23,"Besançon",IF([1]Paramètres!$E$3=[1]Paramètres!$A$24,"Doubs","Franche-Comté")),"*** INCONNU ***"))))))</f>
        <v>Doubs</v>
      </c>
      <c r="I344" s="31">
        <f>LOOKUP(YEAR(G344)-[1]Paramètres!$E$1,[1]Paramètres!$A$1:$A$20)</f>
        <v>-9</v>
      </c>
      <c r="J344" s="31" t="str">
        <f>LOOKUP(I344,[1]Paramètres!$A$1:$B$20)</f>
        <v>P</v>
      </c>
      <c r="K344" s="31">
        <f t="shared" si="49"/>
        <v>5</v>
      </c>
      <c r="L344" s="32">
        <v>0</v>
      </c>
      <c r="M344" s="32" t="s">
        <v>1200</v>
      </c>
      <c r="N344" s="14">
        <v>0</v>
      </c>
      <c r="O344" s="14" t="s">
        <v>806</v>
      </c>
      <c r="P344" s="33" t="str">
        <f t="shared" si="43"/>
        <v>15H40I</v>
      </c>
      <c r="Q344" s="34">
        <f t="shared" si="51"/>
        <v>0</v>
      </c>
      <c r="R344" s="34">
        <f t="shared" si="51"/>
        <v>40</v>
      </c>
      <c r="S344" s="34">
        <f t="shared" si="51"/>
        <v>0</v>
      </c>
      <c r="T344" s="34">
        <f t="shared" si="50"/>
        <v>1500</v>
      </c>
      <c r="U344" s="34">
        <f t="shared" si="44"/>
        <v>1540</v>
      </c>
      <c r="V344" s="35" t="str">
        <f t="shared" si="45"/>
        <v>15H</v>
      </c>
      <c r="W344" s="36">
        <f t="shared" si="46"/>
        <v>40</v>
      </c>
      <c r="X344" s="35" t="str">
        <f t="shared" si="47"/>
        <v>15H40I</v>
      </c>
      <c r="Y344" s="36">
        <f t="shared" si="48"/>
        <v>0</v>
      </c>
      <c r="Z344" s="31" t="str">
        <f ca="1">LOOKUP(I344,[1]Paramètres!$A$1:$A$20,[1]Paramètres!$C$1:$C$21)</f>
        <v>-9</v>
      </c>
      <c r="AA344" s="14" t="s">
        <v>35</v>
      </c>
      <c r="AB344" s="37"/>
      <c r="AC344" s="3"/>
      <c r="AD344" s="38" t="str">
        <f>IF(ISNA(VLOOKUP(D344,'[1]Liste en forme Garçons'!$C:$C,1,FALSE)),"","*")</f>
        <v>*</v>
      </c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 s="39" customFormat="1" x14ac:dyDescent="0.35">
      <c r="A345" s="19"/>
      <c r="B345" s="25" t="s">
        <v>331</v>
      </c>
      <c r="C345" s="25" t="s">
        <v>1201</v>
      </c>
      <c r="D345" s="26" t="s">
        <v>1202</v>
      </c>
      <c r="E345" s="27" t="s">
        <v>51</v>
      </c>
      <c r="F345" s="28">
        <v>500</v>
      </c>
      <c r="G345" s="29">
        <v>39800</v>
      </c>
      <c r="H345" s="30" t="str">
        <f>IF(E345="","",IF(COUNTIF([1]Paramètres!$H:$H,E345)=1,IF([1]Paramètres!$E$3=[1]Paramètres!$A$23,"Belfort/Montbéliard",IF([1]Paramètres!$E$3=[1]Paramètres!$A$24,"Doubs","Franche-Comté")),IF(COUNTIF([1]Paramètres!$I:$I,E345)=1,IF([1]Paramètres!$E$3=[1]Paramètres!$A$23,"Belfort/Montbéliard",IF([1]Paramètres!$E$3=[1]Paramètres!$A$24,"Belfort","Franche-Comté")),IF(COUNTIF([1]Paramètres!$J:$J,E345)=1,IF([1]Paramètres!$E$3=[1]Paramètres!$A$25,"Franche-Comté","Haute-Saône"),IF(COUNTIF([1]Paramètres!$K:$K,E345)=1,IF([1]Paramètres!$E$3=[1]Paramètres!$A$25,"Franche-Comté","Jura"),IF(COUNTIF([1]Paramètres!$G:$G,E345)=1,IF([1]Paramètres!$E$3=[1]Paramètres!$A$23,"Besançon",IF([1]Paramètres!$E$3=[1]Paramètres!$A$24,"Doubs","Franche-Comté")),"*** INCONNU ***"))))))</f>
        <v>Doubs</v>
      </c>
      <c r="I345" s="31">
        <f>LOOKUP(YEAR(G345)-[1]Paramètres!$E$1,[1]Paramètres!$A$1:$A$20)</f>
        <v>-9</v>
      </c>
      <c r="J345" s="31" t="str">
        <f>LOOKUP(I345,[1]Paramètres!$A$1:$B$20)</f>
        <v>P</v>
      </c>
      <c r="K345" s="31">
        <f t="shared" si="49"/>
        <v>5</v>
      </c>
      <c r="L345" s="32" t="s">
        <v>806</v>
      </c>
      <c r="M345" s="32">
        <v>0</v>
      </c>
      <c r="N345" s="32">
        <v>0</v>
      </c>
      <c r="O345" s="32">
        <v>0</v>
      </c>
      <c r="P345" s="33" t="str">
        <f t="shared" si="43"/>
        <v>15H</v>
      </c>
      <c r="Q345" s="34">
        <f t="shared" si="51"/>
        <v>1500</v>
      </c>
      <c r="R345" s="34">
        <f t="shared" si="51"/>
        <v>0</v>
      </c>
      <c r="S345" s="34">
        <f t="shared" si="51"/>
        <v>0</v>
      </c>
      <c r="T345" s="34">
        <f t="shared" si="50"/>
        <v>0</v>
      </c>
      <c r="U345" s="34">
        <f t="shared" si="44"/>
        <v>1500</v>
      </c>
      <c r="V345" s="35" t="str">
        <f t="shared" si="45"/>
        <v>15H</v>
      </c>
      <c r="W345" s="36">
        <f t="shared" si="46"/>
        <v>0</v>
      </c>
      <c r="X345" s="35" t="str">
        <f t="shared" si="47"/>
        <v>15H</v>
      </c>
      <c r="Y345" s="36">
        <f t="shared" si="48"/>
        <v>0</v>
      </c>
      <c r="Z345" s="31" t="str">
        <f ca="1">LOOKUP(I345,[1]Paramètres!$A$1:$A$20,[1]Paramètres!$C$1:$C$21)</f>
        <v>-9</v>
      </c>
      <c r="AA345" s="14" t="s">
        <v>35</v>
      </c>
      <c r="AB345" s="37" t="s">
        <v>811</v>
      </c>
      <c r="AC345" s="38"/>
      <c r="AD345" s="38" t="str">
        <f>IF(ISNA(VLOOKUP(D345,'[1]Liste en forme Garçons'!$C:$C,1,FALSE)),"","*")</f>
        <v>*</v>
      </c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</row>
    <row r="346" spans="1:46" s="39" customFormat="1" x14ac:dyDescent="0.35">
      <c r="A346" s="19"/>
      <c r="B346" s="25" t="s">
        <v>1203</v>
      </c>
      <c r="C346" s="25" t="s">
        <v>1204</v>
      </c>
      <c r="D346" s="26" t="s">
        <v>1205</v>
      </c>
      <c r="E346" s="27" t="s">
        <v>108</v>
      </c>
      <c r="F346" s="28">
        <v>500</v>
      </c>
      <c r="G346" s="29">
        <v>39453</v>
      </c>
      <c r="H346" s="30" t="str">
        <f>IF(E346="","",IF(COUNTIF([1]Paramètres!$H:$H,E346)=1,IF([1]Paramètres!$E$3=[1]Paramètres!$A$23,"Belfort/Montbéliard",IF([1]Paramètres!$E$3=[1]Paramètres!$A$24,"Doubs","Franche-Comté")),IF(COUNTIF([1]Paramètres!$I:$I,E346)=1,IF([1]Paramètres!$E$3=[1]Paramètres!$A$23,"Belfort/Montbéliard",IF([1]Paramètres!$E$3=[1]Paramètres!$A$24,"Belfort","Franche-Comté")),IF(COUNTIF([1]Paramètres!$J:$J,E346)=1,IF([1]Paramètres!$E$3=[1]Paramètres!$A$25,"Franche-Comté","Haute-Saône"),IF(COUNTIF([1]Paramètres!$K:$K,E346)=1,IF([1]Paramètres!$E$3=[1]Paramètres!$A$25,"Franche-Comté","Jura"),IF(COUNTIF([1]Paramètres!$G:$G,E346)=1,IF([1]Paramètres!$E$3=[1]Paramètres!$A$23,"Besançon",IF([1]Paramètres!$E$3=[1]Paramètres!$A$24,"Doubs","Franche-Comté")),"*** INCONNU ***"))))))</f>
        <v>Doubs</v>
      </c>
      <c r="I346" s="31">
        <f>LOOKUP(YEAR(G346)-[1]Paramètres!$E$1,[1]Paramètres!$A$1:$A$20)</f>
        <v>-9</v>
      </c>
      <c r="J346" s="31" t="str">
        <f>LOOKUP(I346,[1]Paramètres!$A$1:$B$20)</f>
        <v>P</v>
      </c>
      <c r="K346" s="31">
        <f t="shared" si="49"/>
        <v>5</v>
      </c>
      <c r="L346" s="32" t="s">
        <v>803</v>
      </c>
      <c r="M346" s="32" t="s">
        <v>803</v>
      </c>
      <c r="N346" s="14" t="s">
        <v>828</v>
      </c>
      <c r="O346" s="14">
        <v>0</v>
      </c>
      <c r="P346" s="33" t="str">
        <f t="shared" si="43"/>
        <v>14H</v>
      </c>
      <c r="Q346" s="34">
        <f t="shared" si="51"/>
        <v>500</v>
      </c>
      <c r="R346" s="34">
        <f t="shared" si="51"/>
        <v>500</v>
      </c>
      <c r="S346" s="34">
        <f t="shared" si="51"/>
        <v>400</v>
      </c>
      <c r="T346" s="34">
        <f t="shared" si="50"/>
        <v>0</v>
      </c>
      <c r="U346" s="34">
        <f t="shared" si="44"/>
        <v>1400</v>
      </c>
      <c r="V346" s="35" t="str">
        <f t="shared" si="45"/>
        <v>14H</v>
      </c>
      <c r="W346" s="36">
        <f t="shared" si="46"/>
        <v>0</v>
      </c>
      <c r="X346" s="35" t="str">
        <f t="shared" si="47"/>
        <v>14H</v>
      </c>
      <c r="Y346" s="36">
        <f t="shared" si="48"/>
        <v>0</v>
      </c>
      <c r="Z346" s="31" t="str">
        <f ca="1">LOOKUP(I346,[1]Paramètres!$A$1:$A$20,[1]Paramètres!$C$1:$C$21)</f>
        <v>-9</v>
      </c>
      <c r="AA346" s="14" t="s">
        <v>35</v>
      </c>
      <c r="AB346" s="37" t="s">
        <v>841</v>
      </c>
      <c r="AC346" s="3"/>
      <c r="AD346" s="38" t="str">
        <f>IF(ISNA(VLOOKUP(D346,'[1]Liste en forme Garçons'!$C:$C,1,FALSE)),"","*")</f>
        <v>*</v>
      </c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 s="39" customFormat="1" x14ac:dyDescent="0.35">
      <c r="A347" s="19"/>
      <c r="B347" s="25" t="s">
        <v>746</v>
      </c>
      <c r="C347" s="25" t="s">
        <v>249</v>
      </c>
      <c r="D347" s="26" t="s">
        <v>1206</v>
      </c>
      <c r="E347" s="27" t="s">
        <v>155</v>
      </c>
      <c r="F347" s="28">
        <v>500</v>
      </c>
      <c r="G347" s="29">
        <v>40178</v>
      </c>
      <c r="H347" s="30" t="str">
        <f>IF(E347="","",IF(COUNTIF([1]Paramètres!$H:$H,E347)=1,IF([1]Paramètres!$E$3=[1]Paramètres!$A$23,"Belfort/Montbéliard",IF([1]Paramètres!$E$3=[1]Paramètres!$A$24,"Doubs","Franche-Comté")),IF(COUNTIF([1]Paramètres!$I:$I,E347)=1,IF([1]Paramètres!$E$3=[1]Paramètres!$A$23,"Belfort/Montbéliard",IF([1]Paramètres!$E$3=[1]Paramètres!$A$24,"Belfort","Franche-Comté")),IF(COUNTIF([1]Paramètres!$J:$J,E347)=1,IF([1]Paramètres!$E$3=[1]Paramètres!$A$25,"Franche-Comté","Haute-Saône"),IF(COUNTIF([1]Paramètres!$K:$K,E347)=1,IF([1]Paramètres!$E$3=[1]Paramètres!$A$25,"Franche-Comté","Jura"),IF(COUNTIF([1]Paramètres!$G:$G,E347)=1,IF([1]Paramètres!$E$3=[1]Paramètres!$A$23,"Besançon",IF([1]Paramètres!$E$3=[1]Paramètres!$A$24,"Doubs","Franche-Comté")),"*** INCONNU ***"))))))</f>
        <v>Doubs</v>
      </c>
      <c r="I347" s="31">
        <f>LOOKUP(YEAR(G347)-[1]Paramètres!$E$1,[1]Paramètres!$A$1:$A$20)</f>
        <v>-9</v>
      </c>
      <c r="J347" s="31" t="str">
        <f>LOOKUP(I347,[1]Paramètres!$A$1:$B$20)</f>
        <v>P</v>
      </c>
      <c r="K347" s="31">
        <f t="shared" si="49"/>
        <v>5</v>
      </c>
      <c r="L347" s="32">
        <v>0</v>
      </c>
      <c r="M347" s="32" t="s">
        <v>1207</v>
      </c>
      <c r="N347" s="14" t="s">
        <v>831</v>
      </c>
      <c r="O347" s="14" t="s">
        <v>828</v>
      </c>
      <c r="P347" s="33" t="str">
        <f t="shared" si="43"/>
        <v>4H23I</v>
      </c>
      <c r="Q347" s="34">
        <f t="shared" si="51"/>
        <v>0</v>
      </c>
      <c r="R347" s="34">
        <f t="shared" si="51"/>
        <v>2</v>
      </c>
      <c r="S347" s="34">
        <f t="shared" si="51"/>
        <v>21</v>
      </c>
      <c r="T347" s="34">
        <f t="shared" si="50"/>
        <v>400</v>
      </c>
      <c r="U347" s="34">
        <f t="shared" si="44"/>
        <v>423</v>
      </c>
      <c r="V347" s="35" t="str">
        <f t="shared" si="45"/>
        <v>4H</v>
      </c>
      <c r="W347" s="36">
        <f t="shared" si="46"/>
        <v>23</v>
      </c>
      <c r="X347" s="35" t="str">
        <f t="shared" si="47"/>
        <v>4H23I</v>
      </c>
      <c r="Y347" s="36">
        <f t="shared" si="48"/>
        <v>0</v>
      </c>
      <c r="Z347" s="31" t="str">
        <f ca="1">LOOKUP(I347,[1]Paramètres!$A$1:$A$20,[1]Paramètres!$C$1:$C$21)</f>
        <v>-9</v>
      </c>
      <c r="AA347" s="14" t="s">
        <v>35</v>
      </c>
      <c r="AB347" s="37"/>
      <c r="AC347" s="38"/>
      <c r="AD347" s="38" t="str">
        <f>IF(ISNA(VLOOKUP(D347,'[1]Liste en forme Garçons'!$C:$C,1,FALSE)),"","*")</f>
        <v>*</v>
      </c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</row>
    <row r="348" spans="1:46" s="39" customFormat="1" x14ac:dyDescent="0.35">
      <c r="A348" s="19"/>
      <c r="B348" s="25" t="s">
        <v>1208</v>
      </c>
      <c r="C348" s="25" t="s">
        <v>758</v>
      </c>
      <c r="D348" s="26" t="s">
        <v>1209</v>
      </c>
      <c r="E348" s="27" t="s">
        <v>185</v>
      </c>
      <c r="F348" s="28">
        <v>500</v>
      </c>
      <c r="G348" s="29">
        <v>40093</v>
      </c>
      <c r="H348" s="30" t="str">
        <f>IF(E348="","",IF(COUNTIF([1]Paramètres!$H:$H,E348)=1,IF([1]Paramètres!$E$3=[1]Paramètres!$A$23,"Belfort/Montbéliard",IF([1]Paramètres!$E$3=[1]Paramètres!$A$24,"Doubs","Franche-Comté")),IF(COUNTIF([1]Paramètres!$I:$I,E348)=1,IF([1]Paramètres!$E$3=[1]Paramètres!$A$23,"Belfort/Montbéliard",IF([1]Paramètres!$E$3=[1]Paramètres!$A$24,"Belfort","Franche-Comté")),IF(COUNTIF([1]Paramètres!$J:$J,E348)=1,IF([1]Paramètres!$E$3=[1]Paramètres!$A$25,"Franche-Comté","Haute-Saône"),IF(COUNTIF([1]Paramètres!$K:$K,E348)=1,IF([1]Paramètres!$E$3=[1]Paramètres!$A$25,"Franche-Comté","Jura"),IF(COUNTIF([1]Paramètres!$G:$G,E348)=1,IF([1]Paramètres!$E$3=[1]Paramètres!$A$23,"Besançon",IF([1]Paramètres!$E$3=[1]Paramètres!$A$24,"Doubs","Franche-Comté")),"*** INCONNU ***"))))))</f>
        <v>Doubs</v>
      </c>
      <c r="I348" s="31">
        <f>LOOKUP(YEAR(G348)-[1]Paramètres!$E$1,[1]Paramètres!$A$1:$A$20)</f>
        <v>-9</v>
      </c>
      <c r="J348" s="31" t="str">
        <f>LOOKUP(I348,[1]Paramètres!$A$1:$B$20)</f>
        <v>P</v>
      </c>
      <c r="K348" s="31">
        <f t="shared" si="49"/>
        <v>5</v>
      </c>
      <c r="L348" s="32" t="s">
        <v>1210</v>
      </c>
      <c r="M348" s="32" t="s">
        <v>1012</v>
      </c>
      <c r="N348" s="32" t="s">
        <v>839</v>
      </c>
      <c r="O348" s="32">
        <v>0</v>
      </c>
      <c r="P348" s="33" t="str">
        <f t="shared" si="43"/>
        <v>3H57I</v>
      </c>
      <c r="Q348" s="34">
        <f t="shared" si="51"/>
        <v>12</v>
      </c>
      <c r="R348" s="34">
        <f t="shared" si="51"/>
        <v>300</v>
      </c>
      <c r="S348" s="34">
        <f t="shared" si="51"/>
        <v>45</v>
      </c>
      <c r="T348" s="34">
        <f t="shared" si="50"/>
        <v>0</v>
      </c>
      <c r="U348" s="34">
        <f t="shared" si="44"/>
        <v>357</v>
      </c>
      <c r="V348" s="35" t="str">
        <f t="shared" si="45"/>
        <v>3H</v>
      </c>
      <c r="W348" s="36">
        <f t="shared" si="46"/>
        <v>57</v>
      </c>
      <c r="X348" s="35" t="str">
        <f t="shared" si="47"/>
        <v>3H57I</v>
      </c>
      <c r="Y348" s="36">
        <f t="shared" si="48"/>
        <v>0</v>
      </c>
      <c r="Z348" s="31" t="str">
        <f ca="1">LOOKUP(I348,[1]Paramètres!$A$1:$A$20,[1]Paramètres!$C$1:$C$21)</f>
        <v>-9</v>
      </c>
      <c r="AA348" s="14" t="s">
        <v>35</v>
      </c>
      <c r="AB348" s="37" t="s">
        <v>841</v>
      </c>
      <c r="AC348" s="3"/>
      <c r="AD348" s="38" t="str">
        <f>IF(ISNA(VLOOKUP(D348,'[1]Liste en forme Garçons'!$C:$C,1,FALSE)),"","*")</f>
        <v>*</v>
      </c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 s="39" customFormat="1" x14ac:dyDescent="0.35">
      <c r="A349" s="19"/>
      <c r="B349" s="25" t="s">
        <v>971</v>
      </c>
      <c r="C349" s="25" t="s">
        <v>1071</v>
      </c>
      <c r="D349" s="26" t="s">
        <v>1211</v>
      </c>
      <c r="E349" s="27" t="s">
        <v>102</v>
      </c>
      <c r="F349" s="28">
        <v>500</v>
      </c>
      <c r="G349" s="29">
        <v>40436</v>
      </c>
      <c r="H349" s="30" t="str">
        <f>IF(E349="","",IF(COUNTIF([1]Paramètres!$H:$H,E349)=1,IF([1]Paramètres!$E$3=[1]Paramètres!$A$23,"Belfort/Montbéliard",IF([1]Paramètres!$E$3=[1]Paramètres!$A$24,"Doubs","Franche-Comté")),IF(COUNTIF([1]Paramètres!$I:$I,E349)=1,IF([1]Paramètres!$E$3=[1]Paramètres!$A$23,"Belfort/Montbéliard",IF([1]Paramètres!$E$3=[1]Paramètres!$A$24,"Belfort","Franche-Comté")),IF(COUNTIF([1]Paramètres!$J:$J,E349)=1,IF([1]Paramètres!$E$3=[1]Paramètres!$A$25,"Franche-Comté","Haute-Saône"),IF(COUNTIF([1]Paramètres!$K:$K,E349)=1,IF([1]Paramètres!$E$3=[1]Paramètres!$A$25,"Franche-Comté","Jura"),IF(COUNTIF([1]Paramètres!$G:$G,E349)=1,IF([1]Paramètres!$E$3=[1]Paramètres!$A$23,"Besançon",IF([1]Paramètres!$E$3=[1]Paramètres!$A$24,"Doubs","Franche-Comté")),"*** INCONNU ***"))))))</f>
        <v>Doubs</v>
      </c>
      <c r="I349" s="31">
        <f>LOOKUP(YEAR(G349)-[1]Paramètres!$E$1,[1]Paramètres!$A$1:$A$20)</f>
        <v>-9</v>
      </c>
      <c r="J349" s="31" t="str">
        <f>LOOKUP(I349,[1]Paramètres!$A$1:$B$20)</f>
        <v>P</v>
      </c>
      <c r="K349" s="31">
        <f t="shared" si="49"/>
        <v>5</v>
      </c>
      <c r="L349" s="32" t="s">
        <v>845</v>
      </c>
      <c r="M349" s="32" t="s">
        <v>1212</v>
      </c>
      <c r="N349" s="32" t="s">
        <v>832</v>
      </c>
      <c r="O349" s="32">
        <v>0</v>
      </c>
      <c r="P349" s="33" t="str">
        <f t="shared" si="43"/>
        <v>2H55I</v>
      </c>
      <c r="Q349" s="34">
        <f t="shared" si="51"/>
        <v>5</v>
      </c>
      <c r="R349" s="34">
        <f t="shared" si="51"/>
        <v>50</v>
      </c>
      <c r="S349" s="34">
        <f t="shared" si="51"/>
        <v>200</v>
      </c>
      <c r="T349" s="34">
        <f t="shared" si="50"/>
        <v>0</v>
      </c>
      <c r="U349" s="34">
        <f t="shared" si="44"/>
        <v>255</v>
      </c>
      <c r="V349" s="35" t="str">
        <f t="shared" si="45"/>
        <v>2H</v>
      </c>
      <c r="W349" s="36">
        <f t="shared" si="46"/>
        <v>55</v>
      </c>
      <c r="X349" s="35" t="str">
        <f t="shared" si="47"/>
        <v>2H55I</v>
      </c>
      <c r="Y349" s="36">
        <f t="shared" si="48"/>
        <v>0</v>
      </c>
      <c r="Z349" s="31" t="str">
        <f ca="1">LOOKUP(I349,[1]Paramètres!$A$1:$A$20,[1]Paramètres!$C$1:$C$21)</f>
        <v>-9</v>
      </c>
      <c r="AA349" s="14" t="s">
        <v>35</v>
      </c>
      <c r="AB349" s="37" t="s">
        <v>841</v>
      </c>
      <c r="AC349" s="3"/>
      <c r="AD349" s="38" t="str">
        <f>IF(ISNA(VLOOKUP(D349,'[1]Liste en forme Garçons'!$C:$C,1,FALSE)),"","*")</f>
        <v>*</v>
      </c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 s="39" customFormat="1" x14ac:dyDescent="0.35">
      <c r="A350" s="19"/>
      <c r="B350" s="25" t="s">
        <v>1213</v>
      </c>
      <c r="C350" s="25" t="s">
        <v>1214</v>
      </c>
      <c r="D350" s="26" t="s">
        <v>1215</v>
      </c>
      <c r="E350" s="27" t="s">
        <v>102</v>
      </c>
      <c r="F350" s="28">
        <v>500</v>
      </c>
      <c r="G350" s="29">
        <v>39600</v>
      </c>
      <c r="H350" s="30" t="str">
        <f>IF(E350="","",IF(COUNTIF([1]Paramètres!$H:$H,E350)=1,IF([1]Paramètres!$E$3=[1]Paramètres!$A$23,"Belfort/Montbéliard",IF([1]Paramètres!$E$3=[1]Paramètres!$A$24,"Doubs","Franche-Comté")),IF(COUNTIF([1]Paramètres!$I:$I,E350)=1,IF([1]Paramètres!$E$3=[1]Paramètres!$A$23,"Belfort/Montbéliard",IF([1]Paramètres!$E$3=[1]Paramètres!$A$24,"Belfort","Franche-Comté")),IF(COUNTIF([1]Paramètres!$J:$J,E350)=1,IF([1]Paramètres!$E$3=[1]Paramètres!$A$25,"Franche-Comté","Haute-Saône"),IF(COUNTIF([1]Paramètres!$K:$K,E350)=1,IF([1]Paramètres!$E$3=[1]Paramètres!$A$25,"Franche-Comté","Jura"),IF(COUNTIF([1]Paramètres!$G:$G,E350)=1,IF([1]Paramètres!$E$3=[1]Paramètres!$A$23,"Besançon",IF([1]Paramètres!$E$3=[1]Paramètres!$A$24,"Doubs","Franche-Comté")),"*** INCONNU ***"))))))</f>
        <v>Doubs</v>
      </c>
      <c r="I350" s="31">
        <f>LOOKUP(YEAR(G350)-[1]Paramètres!$E$1,[1]Paramètres!$A$1:$A$20)</f>
        <v>-9</v>
      </c>
      <c r="J350" s="31" t="str">
        <f>LOOKUP(I350,[1]Paramètres!$A$1:$B$20)</f>
        <v>P</v>
      </c>
      <c r="K350" s="31">
        <f t="shared" si="49"/>
        <v>5</v>
      </c>
      <c r="L350" s="32" t="s">
        <v>46</v>
      </c>
      <c r="M350" s="32" t="s">
        <v>1216</v>
      </c>
      <c r="N350" s="32" t="s">
        <v>827</v>
      </c>
      <c r="O350" s="32">
        <v>0</v>
      </c>
      <c r="P350" s="33" t="str">
        <f t="shared" si="43"/>
        <v>63I</v>
      </c>
      <c r="Q350" s="34">
        <f t="shared" si="51"/>
        <v>0</v>
      </c>
      <c r="R350" s="34">
        <f t="shared" si="51"/>
        <v>30</v>
      </c>
      <c r="S350" s="34">
        <f t="shared" si="51"/>
        <v>33</v>
      </c>
      <c r="T350" s="34">
        <f t="shared" si="50"/>
        <v>0</v>
      </c>
      <c r="U350" s="34">
        <f t="shared" si="44"/>
        <v>63</v>
      </c>
      <c r="V350" s="35" t="str">
        <f t="shared" si="45"/>
        <v>63I</v>
      </c>
      <c r="W350" s="36">
        <f t="shared" si="46"/>
        <v>0</v>
      </c>
      <c r="X350" s="35" t="str">
        <f t="shared" si="47"/>
        <v>63I</v>
      </c>
      <c r="Y350" s="36">
        <f t="shared" si="48"/>
        <v>0</v>
      </c>
      <c r="Z350" s="31" t="str">
        <f ca="1">LOOKUP(I350,[1]Paramètres!$A$1:$A$20,[1]Paramètres!$C$1:$C$21)</f>
        <v>-9</v>
      </c>
      <c r="AA350" s="14" t="s">
        <v>35</v>
      </c>
      <c r="AB350" s="37" t="s">
        <v>841</v>
      </c>
      <c r="AC350" s="38"/>
      <c r="AD350" s="38" t="str">
        <f>IF(ISNA(VLOOKUP(D350,'[1]Liste en forme Garçons'!$C:$C,1,FALSE)),"","*")</f>
        <v>*</v>
      </c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</row>
    <row r="351" spans="1:46" s="39" customFormat="1" x14ac:dyDescent="0.35">
      <c r="A351" s="99"/>
      <c r="B351" s="25" t="s">
        <v>529</v>
      </c>
      <c r="C351" s="25" t="s">
        <v>1217</v>
      </c>
      <c r="D351" s="26" t="s">
        <v>1218</v>
      </c>
      <c r="E351" s="27" t="s">
        <v>185</v>
      </c>
      <c r="F351" s="28">
        <v>512</v>
      </c>
      <c r="G351" s="29">
        <v>40250</v>
      </c>
      <c r="H351" s="30" t="str">
        <f>IF(E351="","",IF(COUNTIF([1]Paramètres!$H:$H,E351)=1,IF([1]Paramètres!$E$3=[1]Paramètres!$A$23,"Belfort/Montbéliard",IF([1]Paramètres!$E$3=[1]Paramètres!$A$24,"Doubs","Franche-Comté")),IF(COUNTIF([1]Paramètres!$I:$I,E351)=1,IF([1]Paramètres!$E$3=[1]Paramètres!$A$23,"Belfort/Montbéliard",IF([1]Paramètres!$E$3=[1]Paramètres!$A$24,"Belfort","Franche-Comté")),IF(COUNTIF([1]Paramètres!$J:$J,E351)=1,IF([1]Paramètres!$E$3=[1]Paramètres!$A$25,"Franche-Comté","Haute-Saône"),IF(COUNTIF([1]Paramètres!$K:$K,E351)=1,IF([1]Paramètres!$E$3=[1]Paramètres!$A$25,"Franche-Comté","Jura"),IF(COUNTIF([1]Paramètres!$G:$G,E351)=1,IF([1]Paramètres!$E$3=[1]Paramètres!$A$23,"Besançon",IF([1]Paramètres!$E$3=[1]Paramètres!$A$24,"Doubs","Franche-Comté")),"*** INCONNU ***"))))))</f>
        <v>Doubs</v>
      </c>
      <c r="I351" s="31">
        <f>LOOKUP(YEAR(G351)-[1]Paramètres!$E$1,[1]Paramètres!$A$1:$A$20)</f>
        <v>-9</v>
      </c>
      <c r="J351" s="31" t="str">
        <f>LOOKUP(I351,[1]Paramètres!$A$1:$B$20)</f>
        <v>P</v>
      </c>
      <c r="K351" s="31">
        <f t="shared" si="49"/>
        <v>5</v>
      </c>
      <c r="L351" s="32" t="s">
        <v>840</v>
      </c>
      <c r="M351" s="32">
        <v>0</v>
      </c>
      <c r="N351" s="32">
        <v>0</v>
      </c>
      <c r="O351" s="32">
        <v>0</v>
      </c>
      <c r="P351" s="33" t="str">
        <f t="shared" si="43"/>
        <v>60I</v>
      </c>
      <c r="Q351" s="34">
        <f t="shared" si="51"/>
        <v>60</v>
      </c>
      <c r="R351" s="34">
        <f t="shared" si="51"/>
        <v>0</v>
      </c>
      <c r="S351" s="34">
        <f t="shared" si="51"/>
        <v>0</v>
      </c>
      <c r="T351" s="34">
        <f t="shared" si="50"/>
        <v>0</v>
      </c>
      <c r="U351" s="34">
        <f t="shared" si="44"/>
        <v>60</v>
      </c>
      <c r="V351" s="35" t="str">
        <f t="shared" si="45"/>
        <v>60I</v>
      </c>
      <c r="W351" s="36">
        <f t="shared" si="46"/>
        <v>0</v>
      </c>
      <c r="X351" s="35" t="str">
        <f t="shared" si="47"/>
        <v>60I</v>
      </c>
      <c r="Y351" s="36">
        <f t="shared" si="48"/>
        <v>0</v>
      </c>
      <c r="Z351" s="31" t="str">
        <f ca="1">LOOKUP(I351,[1]Paramètres!$A$1:$A$20,[1]Paramètres!$C$1:$C$21)</f>
        <v>-9</v>
      </c>
      <c r="AA351" s="14" t="s">
        <v>35</v>
      </c>
      <c r="AB351" s="37" t="s">
        <v>701</v>
      </c>
      <c r="AC351" s="38"/>
      <c r="AD351" s="38" t="str">
        <f>IF(ISNA(VLOOKUP(D351,'[1]Liste en forme Garçons'!$C:$C,1,FALSE)),"","*")</f>
        <v>*</v>
      </c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</row>
    <row r="352" spans="1:46" s="39" customFormat="1" x14ac:dyDescent="0.35">
      <c r="A352" s="19"/>
      <c r="B352" s="25" t="s">
        <v>64</v>
      </c>
      <c r="C352" s="25" t="s">
        <v>1219</v>
      </c>
      <c r="D352" s="26" t="s">
        <v>1220</v>
      </c>
      <c r="E352" s="27" t="s">
        <v>51</v>
      </c>
      <c r="F352" s="28">
        <v>500</v>
      </c>
      <c r="G352" s="29">
        <v>39920</v>
      </c>
      <c r="H352" s="30" t="str">
        <f>IF(E352="","",IF(COUNTIF([1]Paramètres!$H:$H,E352)=1,IF([1]Paramètres!$E$3=[1]Paramètres!$A$23,"Belfort/Montbéliard",IF([1]Paramètres!$E$3=[1]Paramètres!$A$24,"Doubs","Franche-Comté")),IF(COUNTIF([1]Paramètres!$I:$I,E352)=1,IF([1]Paramètres!$E$3=[1]Paramètres!$A$23,"Belfort/Montbéliard",IF([1]Paramètres!$E$3=[1]Paramètres!$A$24,"Belfort","Franche-Comté")),IF(COUNTIF([1]Paramètres!$J:$J,E352)=1,IF([1]Paramètres!$E$3=[1]Paramètres!$A$25,"Franche-Comté","Haute-Saône"),IF(COUNTIF([1]Paramètres!$K:$K,E352)=1,IF([1]Paramètres!$E$3=[1]Paramètres!$A$25,"Franche-Comté","Jura"),IF(COUNTIF([1]Paramètres!$G:$G,E352)=1,IF([1]Paramètres!$E$3=[1]Paramètres!$A$23,"Besançon",IF([1]Paramètres!$E$3=[1]Paramètres!$A$24,"Doubs","Franche-Comté")),"*** INCONNU ***"))))))</f>
        <v>Doubs</v>
      </c>
      <c r="I352" s="31">
        <f>LOOKUP(YEAR(G352)-[1]Paramètres!$E$1,[1]Paramètres!$A$1:$A$20)</f>
        <v>-9</v>
      </c>
      <c r="J352" s="31" t="str">
        <f>LOOKUP(I352,[1]Paramètres!$A$1:$B$20)</f>
        <v>P</v>
      </c>
      <c r="K352" s="31">
        <f t="shared" si="49"/>
        <v>5</v>
      </c>
      <c r="L352" s="32" t="s">
        <v>46</v>
      </c>
      <c r="M352" s="32">
        <v>0</v>
      </c>
      <c r="N352" s="32">
        <v>0</v>
      </c>
      <c r="O352" s="32">
        <v>0</v>
      </c>
      <c r="P352" s="33" t="str">
        <f t="shared" si="43"/>
        <v>0</v>
      </c>
      <c r="Q352" s="34">
        <f t="shared" si="51"/>
        <v>0</v>
      </c>
      <c r="R352" s="34">
        <f t="shared" si="51"/>
        <v>0</v>
      </c>
      <c r="S352" s="34">
        <f t="shared" si="51"/>
        <v>0</v>
      </c>
      <c r="T352" s="34">
        <f t="shared" si="50"/>
        <v>0</v>
      </c>
      <c r="U352" s="34">
        <f t="shared" si="44"/>
        <v>0</v>
      </c>
      <c r="V352" s="35" t="str">
        <f t="shared" si="45"/>
        <v>0</v>
      </c>
      <c r="W352" s="36">
        <f t="shared" si="46"/>
        <v>0</v>
      </c>
      <c r="X352" s="35" t="str">
        <f t="shared" si="47"/>
        <v>0</v>
      </c>
      <c r="Y352" s="36">
        <f t="shared" si="48"/>
        <v>0</v>
      </c>
      <c r="Z352" s="31" t="str">
        <f ca="1">LOOKUP(I352,[1]Paramètres!$A$1:$A$20,[1]Paramètres!$C$1:$C$21)</f>
        <v>-9</v>
      </c>
      <c r="AA352" s="14" t="s">
        <v>35</v>
      </c>
      <c r="AB352" s="37" t="s">
        <v>811</v>
      </c>
      <c r="AC352" s="38"/>
      <c r="AD352" s="38" t="str">
        <f>IF(ISNA(VLOOKUP(D352,'[1]Liste en forme Garçons'!$C:$C,1,FALSE)),"","*")</f>
        <v>*</v>
      </c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</row>
    <row r="353" spans="1:46" s="39" customFormat="1" x14ac:dyDescent="0.35">
      <c r="A353" s="19"/>
      <c r="B353" s="25" t="s">
        <v>64</v>
      </c>
      <c r="C353" s="25" t="s">
        <v>1221</v>
      </c>
      <c r="D353" s="26" t="s">
        <v>1222</v>
      </c>
      <c r="E353" s="27" t="s">
        <v>51</v>
      </c>
      <c r="F353" s="28">
        <v>500</v>
      </c>
      <c r="G353" s="29">
        <v>39575</v>
      </c>
      <c r="H353" s="30" t="str">
        <f>IF(E353="","",IF(COUNTIF([1]Paramètres!$H:$H,E353)=1,IF([1]Paramètres!$E$3=[1]Paramètres!$A$23,"Belfort/Montbéliard",IF([1]Paramètres!$E$3=[1]Paramètres!$A$24,"Doubs","Franche-Comté")),IF(COUNTIF([1]Paramètres!$I:$I,E353)=1,IF([1]Paramètres!$E$3=[1]Paramètres!$A$23,"Belfort/Montbéliard",IF([1]Paramètres!$E$3=[1]Paramètres!$A$24,"Belfort","Franche-Comté")),IF(COUNTIF([1]Paramètres!$J:$J,E353)=1,IF([1]Paramètres!$E$3=[1]Paramètres!$A$25,"Franche-Comté","Haute-Saône"),IF(COUNTIF([1]Paramètres!$K:$K,E353)=1,IF([1]Paramètres!$E$3=[1]Paramètres!$A$25,"Franche-Comté","Jura"),IF(COUNTIF([1]Paramètres!$G:$G,E353)=1,IF([1]Paramètres!$E$3=[1]Paramètres!$A$23,"Besançon",IF([1]Paramètres!$E$3=[1]Paramètres!$A$24,"Doubs","Franche-Comté")),"*** INCONNU ***"))))))</f>
        <v>Doubs</v>
      </c>
      <c r="I353" s="31">
        <f>LOOKUP(YEAR(G353)-[1]Paramètres!$E$1,[1]Paramètres!$A$1:$A$20)</f>
        <v>-9</v>
      </c>
      <c r="J353" s="31" t="str">
        <f>LOOKUP(I353,[1]Paramètres!$A$1:$B$20)</f>
        <v>P</v>
      </c>
      <c r="K353" s="31">
        <f t="shared" si="49"/>
        <v>5</v>
      </c>
      <c r="L353" s="32" t="s">
        <v>46</v>
      </c>
      <c r="M353" s="32">
        <v>0</v>
      </c>
      <c r="N353" s="32">
        <v>0</v>
      </c>
      <c r="O353" s="32">
        <v>0</v>
      </c>
      <c r="P353" s="33" t="str">
        <f t="shared" si="43"/>
        <v>0</v>
      </c>
      <c r="Q353" s="34">
        <f t="shared" si="51"/>
        <v>0</v>
      </c>
      <c r="R353" s="34">
        <f t="shared" si="51"/>
        <v>0</v>
      </c>
      <c r="S353" s="34">
        <f t="shared" si="51"/>
        <v>0</v>
      </c>
      <c r="T353" s="34">
        <f t="shared" si="50"/>
        <v>0</v>
      </c>
      <c r="U353" s="34">
        <f t="shared" si="44"/>
        <v>0</v>
      </c>
      <c r="V353" s="35" t="str">
        <f t="shared" si="45"/>
        <v>0</v>
      </c>
      <c r="W353" s="36">
        <f t="shared" si="46"/>
        <v>0</v>
      </c>
      <c r="X353" s="35" t="str">
        <f t="shared" si="47"/>
        <v>0</v>
      </c>
      <c r="Y353" s="36">
        <f t="shared" si="48"/>
        <v>0</v>
      </c>
      <c r="Z353" s="31" t="str">
        <f ca="1">LOOKUP(I353,[1]Paramètres!$A$1:$A$20,[1]Paramètres!$C$1:$C$21)</f>
        <v>-9</v>
      </c>
      <c r="AA353" s="14" t="s">
        <v>35</v>
      </c>
      <c r="AB353" s="37" t="s">
        <v>811</v>
      </c>
      <c r="AC353" s="38"/>
      <c r="AD353" s="38" t="str">
        <f>IF(ISNA(VLOOKUP(D353,'[1]Liste en forme Garçons'!$C:$C,1,FALSE)),"","*")</f>
        <v>*</v>
      </c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</row>
    <row r="355" spans="1:46" x14ac:dyDescent="0.35">
      <c r="G355" s="103"/>
      <c r="Z355" s="20" t="s">
        <v>1223</v>
      </c>
      <c r="AA355" s="20">
        <f>COUNTA(AA2:AA354)</f>
        <v>352</v>
      </c>
    </row>
  </sheetData>
  <sheetProtection formatCells="0" formatColumns="0" formatRows="0" insertColumns="0" insertRows="0" insertHyperlinks="0" deleteColumns="0" deleteRows="0" sort="0" autoFilter="0" pivotTables="0"/>
  <pageMargins left="0.23622047244094491" right="0.23622047244094491" top="0.74803149606299213" bottom="0.74803149606299213" header="0.31496062992125984" footer="0.31496062992125984"/>
  <pageSetup paperSize="9" scale="6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2"/>
  <sheetViews>
    <sheetView zoomScaleNormal="100" workbookViewId="0">
      <selection activeCell="J32" sqref="J32"/>
    </sheetView>
  </sheetViews>
  <sheetFormatPr baseColWidth="10" defaultRowHeight="16.5" x14ac:dyDescent="0.35"/>
  <cols>
    <col min="1" max="1" width="4.42578125" style="108" customWidth="1"/>
    <col min="2" max="2" width="13.140625" style="109" customWidth="1"/>
    <col min="3" max="3" width="19.42578125" style="86" customWidth="1"/>
    <col min="4" max="4" width="9" style="110" customWidth="1"/>
    <col min="5" max="5" width="17.85546875" style="111" customWidth="1"/>
    <col min="6" max="6" width="5.5703125" style="112" customWidth="1"/>
    <col min="7" max="7" width="13.7109375" style="102" customWidth="1"/>
    <col min="8" max="8" width="18.28515625" style="111" customWidth="1"/>
    <col min="9" max="9" width="4.42578125" style="108" customWidth="1"/>
    <col min="10" max="10" width="4.28515625" style="108" customWidth="1"/>
    <col min="11" max="11" width="5.28515625" style="114" customWidth="1"/>
    <col min="12" max="12" width="5.140625" style="114" customWidth="1"/>
    <col min="13" max="13" width="5.140625" style="108" customWidth="1"/>
    <col min="14" max="15" width="5.140625" style="114" customWidth="1"/>
    <col min="16" max="16" width="11" style="114" customWidth="1"/>
    <col min="17" max="17" width="5.140625" style="114" hidden="1" customWidth="1"/>
    <col min="18" max="18" width="4.7109375" style="108" hidden="1" customWidth="1"/>
    <col min="19" max="19" width="4.7109375" style="114" hidden="1" customWidth="1"/>
    <col min="20" max="25" width="5.28515625" style="114" hidden="1" customWidth="1"/>
    <col min="26" max="26" width="8.85546875" style="114" customWidth="1"/>
    <col min="27" max="27" width="7.7109375" style="115" customWidth="1"/>
    <col min="28" max="28" width="32.85546875" style="116" customWidth="1"/>
    <col min="29" max="46" width="11.42578125" style="116"/>
    <col min="47" max="16384" width="11.42578125" style="114"/>
  </cols>
  <sheetData>
    <row r="1" spans="1:46" s="23" customFormat="1" x14ac:dyDescent="0.35">
      <c r="A1" s="14" t="s">
        <v>699</v>
      </c>
      <c r="B1" s="14" t="s">
        <v>3</v>
      </c>
      <c r="C1" s="14" t="s">
        <v>4</v>
      </c>
      <c r="D1" s="15" t="s">
        <v>5</v>
      </c>
      <c r="E1" s="16" t="s">
        <v>6</v>
      </c>
      <c r="F1" s="14" t="s">
        <v>7</v>
      </c>
      <c r="G1" s="29" t="s">
        <v>8</v>
      </c>
      <c r="H1" s="16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7" t="s">
        <v>15</v>
      </c>
      <c r="O1" s="17" t="s">
        <v>16</v>
      </c>
      <c r="P1" s="14" t="s">
        <v>17</v>
      </c>
      <c r="Q1" s="98" t="s">
        <v>18</v>
      </c>
      <c r="R1" s="14" t="s">
        <v>19</v>
      </c>
      <c r="S1" s="17" t="s">
        <v>20</v>
      </c>
      <c r="T1" s="22" t="s">
        <v>21</v>
      </c>
      <c r="U1" s="22" t="s">
        <v>22</v>
      </c>
      <c r="V1" s="22"/>
      <c r="W1" s="22"/>
      <c r="X1" s="22"/>
      <c r="Y1" s="22"/>
      <c r="Z1" s="22" t="s">
        <v>23</v>
      </c>
      <c r="AA1" s="14" t="s">
        <v>24</v>
      </c>
      <c r="AB1" s="13" t="s">
        <v>25</v>
      </c>
      <c r="AC1" s="19"/>
      <c r="AD1" s="19" t="s">
        <v>700</v>
      </c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s="86" customFormat="1" x14ac:dyDescent="0.35">
      <c r="A2" s="104"/>
      <c r="B2" s="80" t="s">
        <v>610</v>
      </c>
      <c r="C2" s="80" t="s">
        <v>611</v>
      </c>
      <c r="D2" s="81" t="s">
        <v>612</v>
      </c>
      <c r="E2" s="82" t="s">
        <v>185</v>
      </c>
      <c r="F2" s="83">
        <v>1218</v>
      </c>
      <c r="G2" s="29">
        <v>35826</v>
      </c>
      <c r="H2" s="30" t="str">
        <f>IF(E2="","",IF(COUNTIF([1]Paramètres!$H:$H,E2)=1,IF([1]Paramètres!$E$3=[1]Paramètres!$A$23,"Belfort/Montbéliard",IF([1]Paramètres!$E$3=[1]Paramètres!$A$24,"Doubs","Franche-Comté")),IF(COUNTIF([1]Paramètres!$I:$I,E2)=1,IF([1]Paramètres!$E$3=[1]Paramètres!$A$23,"Belfort/Montbéliard",IF([1]Paramètres!$E$3=[1]Paramètres!$A$24,"Belfort","Franche-Comté")),IF(COUNTIF([1]Paramètres!$J:$J,E2)=1,IF([1]Paramètres!$E$3=[1]Paramètres!$A$25,"Franche-Comté","Haute-Saône"),IF(COUNTIF([1]Paramètres!$K:$K,E2)=1,IF([1]Paramètres!$E$3=[1]Paramètres!$A$25,"Franche-Comté","Jura"),IF(COUNTIF([1]Paramètres!$G:$G,E2)=1,IF([1]Paramètres!$E$3=[1]Paramètres!$A$23,"Besançon",IF([1]Paramètres!$E$3=[1]Paramètres!$A$24,"Doubs","Franche-Comté")),"*** INCONNU ***"))))))</f>
        <v>Doubs</v>
      </c>
      <c r="I2" s="84">
        <f>LOOKUP(YEAR(G2)-[1]Paramètres!$E$1,[1]Paramètres!$A$1:$A$20)</f>
        <v>-19</v>
      </c>
      <c r="J2" s="84" t="str">
        <f>LOOKUP(I2,[1]Paramètres!$A$1:$B$20)</f>
        <v>S</v>
      </c>
      <c r="K2" s="31">
        <f t="shared" ref="K2:K28" si="0">INT(F2/100)</f>
        <v>12</v>
      </c>
      <c r="L2" s="85" t="s">
        <v>31</v>
      </c>
      <c r="M2" s="85" t="s">
        <v>613</v>
      </c>
      <c r="N2" s="85" t="s">
        <v>41</v>
      </c>
      <c r="O2" s="85" t="s">
        <v>613</v>
      </c>
      <c r="P2" s="33" t="str">
        <f t="shared" ref="P2:P28" si="1">IF(Y2&gt;0,CONCATENATE(X2,INT(Y2/POWER(10,INT(LOG10(Y2)/2)*2)),CHAR(73-INT(LOG10(Y2)/2))),X2)</f>
        <v>86B</v>
      </c>
      <c r="Q2" s="34">
        <f t="shared" ref="Q2:T24" si="2">POWER(10,(73-CODE(IF(OR(L2=0,L2="",L2="Ni"),"Z",RIGHT(UPPER(L2)))))*2)*IF(OR(L2=0,L2="",L2="Ni"),0,VALUE(LEFT(L2,LEN(L2)-1)))</f>
        <v>100000000000000</v>
      </c>
      <c r="R2" s="34">
        <f t="shared" si="2"/>
        <v>3000000000000000</v>
      </c>
      <c r="S2" s="34">
        <f t="shared" si="2"/>
        <v>2500000000000000</v>
      </c>
      <c r="T2" s="34">
        <f t="shared" si="2"/>
        <v>3000000000000000</v>
      </c>
      <c r="U2" s="34">
        <f t="shared" ref="U2:U28" si="3">Q2+R2+S2+T2</f>
        <v>8600000000000000</v>
      </c>
      <c r="V2" s="35" t="str">
        <f t="shared" ref="V2:V28" si="4">IF(U2&gt;0,CONCATENATE(INT(U2/POWER(10,INT(MIN(LOG10(U2),16)/2)*2)),CHAR(73-INT(MIN(LOG10(U2),16)/2))),"0")</f>
        <v>86B</v>
      </c>
      <c r="W2" s="36">
        <f t="shared" ref="W2:W28" si="5">IF(U2&gt;0,U2-INT(U2/POWER(10,INT(MIN(LOG10(U2),16)/2)*2))*POWER(10,INT(MIN(LOG10(U2),16)/2)*2),0)</f>
        <v>0</v>
      </c>
      <c r="X2" s="35" t="str">
        <f t="shared" ref="X2:X28" si="6">IF(W2&gt;0,CONCATENATE(V2,INT(W2/POWER(10,INT(LOG10(W2)/2)*2)),CHAR(73-INT(LOG10(W2)/2))),V2)</f>
        <v>86B</v>
      </c>
      <c r="Y2" s="36">
        <f t="shared" ref="Y2:Y28" si="7">IF(W2&gt;0,W2-INT(W2/POWER(10,INT(LOG10(W2)/2)*2))*POWER(10,INT(LOG10(W2)/2)*2),0)</f>
        <v>0</v>
      </c>
      <c r="Z2" s="31" t="str">
        <f ca="1">LOOKUP(I2,[1]Paramètres!$A$1:$A$20,[1]Paramètres!$C$1:$C$21)</f>
        <v>+18</v>
      </c>
      <c r="AA2" s="85" t="s">
        <v>35</v>
      </c>
      <c r="AB2" s="37"/>
      <c r="AC2" s="38"/>
      <c r="AD2" s="38" t="str">
        <f>IF(ISNA(VLOOKUP(D2,'[1]Liste en forme Filles'!$C:$C,1,FALSE)),"","*")</f>
        <v>*</v>
      </c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</row>
    <row r="3" spans="1:46" s="86" customFormat="1" x14ac:dyDescent="0.35">
      <c r="A3" s="104"/>
      <c r="B3" s="25" t="s">
        <v>614</v>
      </c>
      <c r="C3" s="25" t="s">
        <v>615</v>
      </c>
      <c r="D3" s="26" t="s">
        <v>616</v>
      </c>
      <c r="E3" s="27" t="s">
        <v>51</v>
      </c>
      <c r="F3" s="28">
        <v>846</v>
      </c>
      <c r="G3" s="29">
        <v>27538</v>
      </c>
      <c r="H3" s="30" t="str">
        <f>IF(E3="","",IF(COUNTIF([1]Paramètres!$H:$H,E3)=1,IF([1]Paramètres!$E$3=[1]Paramètres!$A$23,"Belfort/Montbéliard",IF([1]Paramètres!$E$3=[1]Paramètres!$A$24,"Doubs","Franche-Comté")),IF(COUNTIF([1]Paramètres!$I:$I,E3)=1,IF([1]Paramètres!$E$3=[1]Paramètres!$A$23,"Belfort/Montbéliard",IF([1]Paramètres!$E$3=[1]Paramètres!$A$24,"Belfort","Franche-Comté")),IF(COUNTIF([1]Paramètres!$J:$J,E3)=1,IF([1]Paramètres!$E$3=[1]Paramètres!$A$25,"Franche-Comté","Haute-Saône"),IF(COUNTIF([1]Paramètres!$K:$K,E3)=1,IF([1]Paramètres!$E$3=[1]Paramètres!$A$25,"Franche-Comté","Jura"),IF(COUNTIF([1]Paramètres!$G:$G,E3)=1,IF([1]Paramètres!$E$3=[1]Paramètres!$A$23,"Besançon",IF([1]Paramètres!$E$3=[1]Paramètres!$A$24,"Doubs","Franche-Comté")),"*** INCONNU ***"))))))</f>
        <v>Doubs</v>
      </c>
      <c r="I3" s="84">
        <f>LOOKUP(YEAR(G3)-[1]Paramètres!$E$1,[1]Paramètres!$A$1:$A$20)</f>
        <v>-50</v>
      </c>
      <c r="J3" s="84" t="str">
        <f>LOOKUP(I3,[1]Paramètres!$A$1:$B$20)</f>
        <v>V1</v>
      </c>
      <c r="K3" s="31">
        <f t="shared" si="0"/>
        <v>8</v>
      </c>
      <c r="L3" s="32" t="s">
        <v>617</v>
      </c>
      <c r="M3" s="32">
        <v>0</v>
      </c>
      <c r="N3" s="32" t="s">
        <v>31</v>
      </c>
      <c r="O3" s="32" t="s">
        <v>618</v>
      </c>
      <c r="P3" s="33" t="str">
        <f t="shared" si="1"/>
        <v>19B</v>
      </c>
      <c r="Q3" s="34">
        <f t="shared" si="2"/>
        <v>1500000000000000</v>
      </c>
      <c r="R3" s="34">
        <f t="shared" si="2"/>
        <v>0</v>
      </c>
      <c r="S3" s="34">
        <f t="shared" si="2"/>
        <v>100000000000000</v>
      </c>
      <c r="T3" s="34">
        <f t="shared" si="2"/>
        <v>300000000000000</v>
      </c>
      <c r="U3" s="34">
        <f t="shared" si="3"/>
        <v>1900000000000000</v>
      </c>
      <c r="V3" s="35" t="str">
        <f t="shared" si="4"/>
        <v>19B</v>
      </c>
      <c r="W3" s="36">
        <f t="shared" si="5"/>
        <v>0</v>
      </c>
      <c r="X3" s="35" t="str">
        <f t="shared" si="6"/>
        <v>19B</v>
      </c>
      <c r="Y3" s="36">
        <f t="shared" si="7"/>
        <v>0</v>
      </c>
      <c r="Z3" s="31" t="str">
        <f ca="1">LOOKUP(I3,[1]Paramètres!$A$1:$A$20,[1]Paramètres!$C$1:$C$21)</f>
        <v>+18</v>
      </c>
      <c r="AA3" s="14" t="s">
        <v>35</v>
      </c>
      <c r="AB3" s="37"/>
      <c r="AC3" s="38"/>
      <c r="AD3" s="38" t="str">
        <f>IF(ISNA(VLOOKUP(D3,'[1]Liste en forme Filles'!$C:$C,1,FALSE)),"","*")</f>
        <v>*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</row>
    <row r="4" spans="1:46" s="86" customFormat="1" x14ac:dyDescent="0.35">
      <c r="A4" s="104"/>
      <c r="B4" s="25" t="s">
        <v>619</v>
      </c>
      <c r="C4" s="25" t="s">
        <v>620</v>
      </c>
      <c r="D4" s="26" t="s">
        <v>621</v>
      </c>
      <c r="E4" s="27" t="s">
        <v>51</v>
      </c>
      <c r="F4" s="28">
        <v>987</v>
      </c>
      <c r="G4" s="29">
        <v>28085</v>
      </c>
      <c r="H4" s="30" t="str">
        <f>IF(E4="","",IF(COUNTIF([1]Paramètres!$H:$H,E4)=1,IF([1]Paramètres!$E$3=[1]Paramètres!$A$23,"Belfort/Montbéliard",IF([1]Paramètres!$E$3=[1]Paramètres!$A$24,"Doubs","Franche-Comté")),IF(COUNTIF([1]Paramètres!$I:$I,E4)=1,IF([1]Paramètres!$E$3=[1]Paramètres!$A$23,"Belfort/Montbéliard",IF([1]Paramètres!$E$3=[1]Paramètres!$A$24,"Belfort","Franche-Comté")),IF(COUNTIF([1]Paramètres!$J:$J,E4)=1,IF([1]Paramètres!$E$3=[1]Paramètres!$A$25,"Franche-Comté","Haute-Saône"),IF(COUNTIF([1]Paramètres!$K:$K,E4)=1,IF([1]Paramètres!$E$3=[1]Paramètres!$A$25,"Franche-Comté","Jura"),IF(COUNTIF([1]Paramètres!$G:$G,E4)=1,IF([1]Paramètres!$E$3=[1]Paramètres!$A$23,"Besançon",IF([1]Paramètres!$E$3=[1]Paramètres!$A$24,"Doubs","Franche-Comté")),"*** INCONNU ***"))))))</f>
        <v>Doubs</v>
      </c>
      <c r="I4" s="84">
        <f>LOOKUP(YEAR(G4)-[1]Paramètres!$E$1,[1]Paramètres!$A$1:$A$20)</f>
        <v>-50</v>
      </c>
      <c r="J4" s="84" t="str">
        <f>LOOKUP(I4,[1]Paramètres!$A$1:$B$20)</f>
        <v>V1</v>
      </c>
      <c r="K4" s="31">
        <f t="shared" si="0"/>
        <v>9</v>
      </c>
      <c r="L4" s="90" t="s">
        <v>622</v>
      </c>
      <c r="M4" s="90" t="s">
        <v>47</v>
      </c>
      <c r="N4" s="90">
        <v>0</v>
      </c>
      <c r="O4" s="90">
        <v>0</v>
      </c>
      <c r="P4" s="33" t="str">
        <f t="shared" si="1"/>
        <v>11B</v>
      </c>
      <c r="Q4" s="34">
        <f t="shared" si="2"/>
        <v>700000000000000</v>
      </c>
      <c r="R4" s="34">
        <f t="shared" si="2"/>
        <v>400000000000000</v>
      </c>
      <c r="S4" s="34">
        <f t="shared" si="2"/>
        <v>0</v>
      </c>
      <c r="T4" s="34">
        <f t="shared" si="2"/>
        <v>0</v>
      </c>
      <c r="U4" s="34">
        <f t="shared" si="3"/>
        <v>1100000000000000</v>
      </c>
      <c r="V4" s="35" t="str">
        <f t="shared" si="4"/>
        <v>11B</v>
      </c>
      <c r="W4" s="36">
        <f t="shared" si="5"/>
        <v>0</v>
      </c>
      <c r="X4" s="35" t="str">
        <f t="shared" si="6"/>
        <v>11B</v>
      </c>
      <c r="Y4" s="36">
        <f t="shared" si="7"/>
        <v>0</v>
      </c>
      <c r="Z4" s="31" t="str">
        <f ca="1">LOOKUP(I4,[1]Paramètres!$A$1:$A$20,[1]Paramètres!$C$1:$C$21)</f>
        <v>+18</v>
      </c>
      <c r="AA4" s="14" t="s">
        <v>35</v>
      </c>
      <c r="AB4" s="37" t="s">
        <v>704</v>
      </c>
      <c r="AC4" s="38"/>
      <c r="AD4" s="38" t="str">
        <f>IF(ISNA(VLOOKUP(D4,'[1]Liste en forme Filles'!$C:$C,1,FALSE)),"","*")</f>
        <v>*</v>
      </c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</row>
    <row r="5" spans="1:46" s="86" customFormat="1" x14ac:dyDescent="0.35">
      <c r="A5" s="105"/>
      <c r="B5" s="25" t="s">
        <v>623</v>
      </c>
      <c r="C5" s="25" t="s">
        <v>624</v>
      </c>
      <c r="D5" s="26" t="s">
        <v>625</v>
      </c>
      <c r="E5" s="27" t="s">
        <v>137</v>
      </c>
      <c r="F5" s="28">
        <v>763</v>
      </c>
      <c r="G5" s="29">
        <v>30283</v>
      </c>
      <c r="H5" s="30" t="str">
        <f>IF(E5="","",IF(COUNTIF([1]Paramètres!$H:$H,E5)=1,IF([1]Paramètres!$E$3=[1]Paramètres!$A$23,"Belfort/Montbéliard",IF([1]Paramètres!$E$3=[1]Paramètres!$A$24,"Doubs","Franche-Comté")),IF(COUNTIF([1]Paramètres!$I:$I,E5)=1,IF([1]Paramètres!$E$3=[1]Paramètres!$A$23,"Belfort/Montbéliard",IF([1]Paramètres!$E$3=[1]Paramètres!$A$24,"Belfort","Franche-Comté")),IF(COUNTIF([1]Paramètres!$J:$J,E5)=1,IF([1]Paramètres!$E$3=[1]Paramètres!$A$25,"Franche-Comté","Haute-Saône"),IF(COUNTIF([1]Paramètres!$K:$K,E5)=1,IF([1]Paramètres!$E$3=[1]Paramètres!$A$25,"Franche-Comté","Jura"),IF(COUNTIF([1]Paramètres!$G:$G,E5)=1,IF([1]Paramètres!$E$3=[1]Paramètres!$A$23,"Besançon",IF([1]Paramètres!$E$3=[1]Paramètres!$A$24,"Doubs","Franche-Comté")),"*** INCONNU ***"))))))</f>
        <v>Doubs</v>
      </c>
      <c r="I5" s="84">
        <f>LOOKUP(YEAR(G5)-[1]Paramètres!$E$1,[1]Paramètres!$A$1:$A$20)</f>
        <v>-40</v>
      </c>
      <c r="J5" s="84" t="str">
        <f>LOOKUP(I5,[1]Paramètres!$A$1:$B$20)</f>
        <v>S</v>
      </c>
      <c r="K5" s="31">
        <f t="shared" si="0"/>
        <v>7</v>
      </c>
      <c r="L5" s="32" t="s">
        <v>626</v>
      </c>
      <c r="M5" s="32" t="s">
        <v>627</v>
      </c>
      <c r="N5" s="32" t="s">
        <v>627</v>
      </c>
      <c r="O5" s="32" t="s">
        <v>626</v>
      </c>
      <c r="P5" s="33" t="str">
        <f t="shared" si="1"/>
        <v>2B50C</v>
      </c>
      <c r="Q5" s="34">
        <f t="shared" si="2"/>
        <v>75000000000000</v>
      </c>
      <c r="R5" s="34">
        <f t="shared" si="2"/>
        <v>50000000000000</v>
      </c>
      <c r="S5" s="34">
        <f t="shared" si="2"/>
        <v>50000000000000</v>
      </c>
      <c r="T5" s="34">
        <f t="shared" si="2"/>
        <v>75000000000000</v>
      </c>
      <c r="U5" s="34">
        <f t="shared" si="3"/>
        <v>250000000000000</v>
      </c>
      <c r="V5" s="35" t="str">
        <f t="shared" si="4"/>
        <v>2B</v>
      </c>
      <c r="W5" s="36">
        <f t="shared" si="5"/>
        <v>50000000000000</v>
      </c>
      <c r="X5" s="35" t="str">
        <f t="shared" si="6"/>
        <v>2B50C</v>
      </c>
      <c r="Y5" s="36">
        <f t="shared" si="7"/>
        <v>0</v>
      </c>
      <c r="Z5" s="31" t="str">
        <f ca="1">LOOKUP(I5,[1]Paramètres!$A$1:$A$20,[1]Paramètres!$C$1:$C$21)</f>
        <v>+18</v>
      </c>
      <c r="AA5" s="14" t="s">
        <v>35</v>
      </c>
      <c r="AB5" s="37"/>
      <c r="AC5" s="38"/>
      <c r="AD5" s="38" t="str">
        <f>IF(ISNA(VLOOKUP(D5,'[1]Liste en forme Filles'!$C:$C,1,FALSE)),"","*")</f>
        <v>*</v>
      </c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</row>
    <row r="6" spans="1:46" s="86" customFormat="1" x14ac:dyDescent="0.35">
      <c r="A6" s="106"/>
      <c r="B6" s="80" t="s">
        <v>662</v>
      </c>
      <c r="C6" s="80" t="s">
        <v>663</v>
      </c>
      <c r="D6" s="81" t="s">
        <v>664</v>
      </c>
      <c r="E6" s="82" t="s">
        <v>225</v>
      </c>
      <c r="F6" s="83">
        <v>799</v>
      </c>
      <c r="G6" s="29">
        <v>38845</v>
      </c>
      <c r="H6" s="30" t="str">
        <f>IF(E6="","",IF(COUNTIF([1]Paramètres!$H:$H,E6)=1,IF([1]Paramètres!$E$3=[1]Paramètres!$A$23,"Belfort/Montbéliard",IF([1]Paramètres!$E$3=[1]Paramètres!$A$24,"Doubs","Franche-Comté")),IF(COUNTIF([1]Paramètres!$I:$I,E6)=1,IF([1]Paramètres!$E$3=[1]Paramètres!$A$23,"Belfort/Montbéliard",IF([1]Paramètres!$E$3=[1]Paramètres!$A$24,"Belfort","Franche-Comté")),IF(COUNTIF([1]Paramètres!$J:$J,E6)=1,IF([1]Paramètres!$E$3=[1]Paramètres!$A$25,"Franche-Comté","Haute-Saône"),IF(COUNTIF([1]Paramètres!$K:$K,E6)=1,IF([1]Paramètres!$E$3=[1]Paramètres!$A$25,"Franche-Comté","Jura"),IF(COUNTIF([1]Paramètres!$G:$G,E6)=1,IF([1]Paramètres!$E$3=[1]Paramètres!$A$23,"Besançon",IF([1]Paramètres!$E$3=[1]Paramètres!$A$24,"Doubs","Franche-Comté")),"*** INCONNU ***"))))))</f>
        <v>Doubs</v>
      </c>
      <c r="I6" s="84">
        <f>LOOKUP(YEAR(G6)-[1]Paramètres!$E$1,[1]Paramètres!$A$1:$A$20)</f>
        <v>-11</v>
      </c>
      <c r="J6" s="31" t="str">
        <f>LOOKUP(I6,[1]Paramètres!$A$1:$B$20)</f>
        <v>B2</v>
      </c>
      <c r="K6" s="31">
        <f t="shared" si="0"/>
        <v>7</v>
      </c>
      <c r="L6" s="90" t="s">
        <v>665</v>
      </c>
      <c r="M6" s="90" t="s">
        <v>666</v>
      </c>
      <c r="N6" s="90" t="s">
        <v>667</v>
      </c>
      <c r="O6" s="90" t="s">
        <v>667</v>
      </c>
      <c r="P6" s="33" t="str">
        <f t="shared" si="1"/>
        <v>810A</v>
      </c>
      <c r="Q6" s="34">
        <f t="shared" si="2"/>
        <v>1.3E+18</v>
      </c>
      <c r="R6" s="34">
        <f t="shared" si="2"/>
        <v>2E+18</v>
      </c>
      <c r="S6" s="34">
        <f t="shared" si="2"/>
        <v>2.4E+18</v>
      </c>
      <c r="T6" s="34">
        <f t="shared" si="2"/>
        <v>2.4E+18</v>
      </c>
      <c r="U6" s="34">
        <f t="shared" si="3"/>
        <v>8.1E+18</v>
      </c>
      <c r="V6" s="35" t="str">
        <f t="shared" si="4"/>
        <v>810A</v>
      </c>
      <c r="W6" s="36">
        <f t="shared" si="5"/>
        <v>0</v>
      </c>
      <c r="X6" s="35" t="str">
        <f t="shared" si="6"/>
        <v>810A</v>
      </c>
      <c r="Y6" s="36">
        <f t="shared" si="7"/>
        <v>0</v>
      </c>
      <c r="Z6" s="31" t="str">
        <f ca="1">LOOKUP(I6,[1]Paramètres!$A$1:$A$20,[1]Paramètres!$C$1:$C$21)</f>
        <v>-11</v>
      </c>
      <c r="AA6" s="85" t="s">
        <v>35</v>
      </c>
      <c r="AB6" s="37"/>
      <c r="AC6" s="38"/>
      <c r="AD6" s="38" t="str">
        <f>IF(ISNA(VLOOKUP(D6,'[1]Liste en forme Filles'!$C:$C,1,FALSE)),"","*")</f>
        <v>*</v>
      </c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</row>
    <row r="7" spans="1:46" s="86" customFormat="1" x14ac:dyDescent="0.35">
      <c r="A7" s="107"/>
      <c r="B7" s="88" t="s">
        <v>669</v>
      </c>
      <c r="C7" s="88" t="s">
        <v>670</v>
      </c>
      <c r="D7" s="96" t="s">
        <v>671</v>
      </c>
      <c r="E7" s="82" t="s">
        <v>29</v>
      </c>
      <c r="F7" s="83">
        <v>541</v>
      </c>
      <c r="G7" s="29">
        <v>39422</v>
      </c>
      <c r="H7" s="30" t="str">
        <f>IF(E7="","",IF(COUNTIF([1]Paramètres!$H:$H,E7)=1,IF([1]Paramètres!$E$3=[1]Paramètres!$A$23,"Belfort/Montbéliard",IF([1]Paramètres!$E$3=[1]Paramètres!$A$24,"Doubs","Franche-Comté")),IF(COUNTIF([1]Paramètres!$I:$I,E7)=1,IF([1]Paramètres!$E$3=[1]Paramètres!$A$23,"Belfort/Montbéliard",IF([1]Paramètres!$E$3=[1]Paramètres!$A$24,"Belfort","Franche-Comté")),IF(COUNTIF([1]Paramètres!$J:$J,E7)=1,IF([1]Paramètres!$E$3=[1]Paramètres!$A$25,"Franche-Comté","Haute-Saône"),IF(COUNTIF([1]Paramètres!$K:$K,E7)=1,IF([1]Paramètres!$E$3=[1]Paramètres!$A$25,"Franche-Comté","Jura"),IF(COUNTIF([1]Paramètres!$G:$G,E7)=1,IF([1]Paramètres!$E$3=[1]Paramètres!$A$23,"Besançon",IF([1]Paramètres!$E$3=[1]Paramètres!$A$24,"Doubs","Franche-Comté")),"*** INCONNU ***"))))))</f>
        <v>Doubs</v>
      </c>
      <c r="I7" s="84">
        <f>LOOKUP(YEAR(G7)-[1]Paramètres!$E$1,[1]Paramètres!$A$1:$A$20)</f>
        <v>-10</v>
      </c>
      <c r="J7" s="84" t="str">
        <f>LOOKUP(I7,[1]Paramètres!$A$1:$B$20)</f>
        <v>B1</v>
      </c>
      <c r="K7" s="84">
        <f t="shared" si="0"/>
        <v>5</v>
      </c>
      <c r="L7" s="85" t="s">
        <v>431</v>
      </c>
      <c r="M7" s="90" t="s">
        <v>438</v>
      </c>
      <c r="N7" s="90" t="s">
        <v>430</v>
      </c>
      <c r="O7" s="90" t="s">
        <v>430</v>
      </c>
      <c r="P7" s="84" t="str">
        <f t="shared" si="1"/>
        <v>1F95G</v>
      </c>
      <c r="Q7" s="91">
        <f t="shared" si="2"/>
        <v>500000</v>
      </c>
      <c r="R7" s="91">
        <f t="shared" si="2"/>
        <v>650000</v>
      </c>
      <c r="S7" s="91">
        <f t="shared" si="2"/>
        <v>400000</v>
      </c>
      <c r="T7" s="91">
        <f t="shared" si="2"/>
        <v>400000</v>
      </c>
      <c r="U7" s="91">
        <f t="shared" si="3"/>
        <v>1950000</v>
      </c>
      <c r="V7" s="92" t="str">
        <f t="shared" si="4"/>
        <v>1F</v>
      </c>
      <c r="W7" s="93">
        <f t="shared" si="5"/>
        <v>950000</v>
      </c>
      <c r="X7" s="92" t="str">
        <f t="shared" si="6"/>
        <v>1F95G</v>
      </c>
      <c r="Y7" s="93">
        <f t="shared" si="7"/>
        <v>0</v>
      </c>
      <c r="Z7" s="31" t="str">
        <f ca="1">LOOKUP(I7,[1]Paramètres!$A$1:$A$20,[1]Paramètres!$C$1:$C$21)</f>
        <v>-11</v>
      </c>
      <c r="AA7" s="85" t="s">
        <v>35</v>
      </c>
      <c r="AB7" s="37"/>
      <c r="AC7" s="38"/>
      <c r="AD7" s="38" t="str">
        <f>IF(ISNA(VLOOKUP(D7,'[1]Liste en forme Filles'!$C:$C,1,FALSE)),"","*")</f>
        <v>*</v>
      </c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</row>
    <row r="8" spans="1:46" s="86" customFormat="1" x14ac:dyDescent="0.35">
      <c r="A8" s="105"/>
      <c r="B8" s="25" t="s">
        <v>672</v>
      </c>
      <c r="C8" s="25" t="s">
        <v>673</v>
      </c>
      <c r="D8" s="26" t="s">
        <v>674</v>
      </c>
      <c r="E8" s="27" t="s">
        <v>155</v>
      </c>
      <c r="F8" s="28">
        <v>527</v>
      </c>
      <c r="G8" s="29">
        <v>39260</v>
      </c>
      <c r="H8" s="30" t="str">
        <f>IF(E8="","",IF(COUNTIF([1]Paramètres!$H:$H,E8)=1,IF([1]Paramètres!$E$3=[1]Paramètres!$A$23,"Belfort/Montbéliard",IF([1]Paramètres!$E$3=[1]Paramètres!$A$24,"Doubs","Franche-Comté")),IF(COUNTIF([1]Paramètres!$I:$I,E8)=1,IF([1]Paramètres!$E$3=[1]Paramètres!$A$23,"Belfort/Montbéliard",IF([1]Paramètres!$E$3=[1]Paramètres!$A$24,"Belfort","Franche-Comté")),IF(COUNTIF([1]Paramètres!$J:$J,E8)=1,IF([1]Paramètres!$E$3=[1]Paramètres!$A$25,"Franche-Comté","Haute-Saône"),IF(COUNTIF([1]Paramètres!$K:$K,E8)=1,IF([1]Paramètres!$E$3=[1]Paramètres!$A$25,"Franche-Comté","Jura"),IF(COUNTIF([1]Paramètres!$G:$G,E8)=1,IF([1]Paramètres!$E$3=[1]Paramètres!$A$23,"Besançon",IF([1]Paramètres!$E$3=[1]Paramètres!$A$24,"Doubs","Franche-Comté")),"*** INCONNU ***"))))))</f>
        <v>Doubs</v>
      </c>
      <c r="I8" s="84">
        <f>LOOKUP(YEAR(G8)-[1]Paramètres!$E$1,[1]Paramètres!$A$1:$A$20)</f>
        <v>-10</v>
      </c>
      <c r="J8" s="84" t="str">
        <f>LOOKUP(I8,[1]Paramètres!$A$1:$B$20)</f>
        <v>B1</v>
      </c>
      <c r="K8" s="84">
        <f t="shared" si="0"/>
        <v>5</v>
      </c>
      <c r="L8" s="90" t="s">
        <v>430</v>
      </c>
      <c r="M8" s="90" t="s">
        <v>430</v>
      </c>
      <c r="N8" s="90" t="s">
        <v>431</v>
      </c>
      <c r="O8" s="90" t="s">
        <v>431</v>
      </c>
      <c r="P8" s="84" t="str">
        <f t="shared" si="1"/>
        <v>1F80G</v>
      </c>
      <c r="Q8" s="91">
        <f t="shared" si="2"/>
        <v>400000</v>
      </c>
      <c r="R8" s="91">
        <f t="shared" si="2"/>
        <v>400000</v>
      </c>
      <c r="S8" s="91">
        <f t="shared" si="2"/>
        <v>500000</v>
      </c>
      <c r="T8" s="91">
        <f t="shared" si="2"/>
        <v>500000</v>
      </c>
      <c r="U8" s="91">
        <f t="shared" si="3"/>
        <v>1800000</v>
      </c>
      <c r="V8" s="92" t="str">
        <f t="shared" si="4"/>
        <v>1F</v>
      </c>
      <c r="W8" s="93">
        <f t="shared" si="5"/>
        <v>800000</v>
      </c>
      <c r="X8" s="92" t="str">
        <f t="shared" si="6"/>
        <v>1F80G</v>
      </c>
      <c r="Y8" s="93">
        <f t="shared" si="7"/>
        <v>0</v>
      </c>
      <c r="Z8" s="31" t="str">
        <f ca="1">LOOKUP(I8,[1]Paramètres!$A$1:$A$20,[1]Paramètres!$C$1:$C$21)</f>
        <v>-11</v>
      </c>
      <c r="AA8" s="85" t="s">
        <v>35</v>
      </c>
      <c r="AB8" s="37"/>
      <c r="AC8" s="38"/>
      <c r="AD8" s="38" t="str">
        <f>IF(ISNA(VLOOKUP(D8,'[1]Liste en forme Filles'!$C:$C,1,FALSE)),"","*")</f>
        <v>*</v>
      </c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</row>
    <row r="9" spans="1:46" s="86" customFormat="1" x14ac:dyDescent="0.35">
      <c r="A9" s="105"/>
      <c r="B9" s="25" t="s">
        <v>675</v>
      </c>
      <c r="C9" s="25" t="s">
        <v>673</v>
      </c>
      <c r="D9" s="26" t="s">
        <v>676</v>
      </c>
      <c r="E9" s="27" t="s">
        <v>155</v>
      </c>
      <c r="F9" s="28">
        <v>525</v>
      </c>
      <c r="G9" s="29">
        <v>39260</v>
      </c>
      <c r="H9" s="30" t="str">
        <f>IF(E9="","",IF(COUNTIF([1]Paramètres!$H:$H,E9)=1,IF([1]Paramètres!$E$3=[1]Paramètres!$A$23,"Belfort/Montbéliard",IF([1]Paramètres!$E$3=[1]Paramètres!$A$24,"Doubs","Franche-Comté")),IF(COUNTIF([1]Paramètres!$I:$I,E9)=1,IF([1]Paramètres!$E$3=[1]Paramètres!$A$23,"Belfort/Montbéliard",IF([1]Paramètres!$E$3=[1]Paramètres!$A$24,"Belfort","Franche-Comté")),IF(COUNTIF([1]Paramètres!$J:$J,E9)=1,IF([1]Paramètres!$E$3=[1]Paramètres!$A$25,"Franche-Comté","Haute-Saône"),IF(COUNTIF([1]Paramètres!$K:$K,E9)=1,IF([1]Paramètres!$E$3=[1]Paramètres!$A$25,"Franche-Comté","Jura"),IF(COUNTIF([1]Paramètres!$G:$G,E9)=1,IF([1]Paramètres!$E$3=[1]Paramètres!$A$23,"Besançon",IF([1]Paramètres!$E$3=[1]Paramètres!$A$24,"Doubs","Franche-Comté")),"*** INCONNU ***"))))))</f>
        <v>Doubs</v>
      </c>
      <c r="I9" s="84">
        <f>LOOKUP(YEAR(G9)-[1]Paramètres!$E$1,[1]Paramètres!$A$1:$A$20)</f>
        <v>-10</v>
      </c>
      <c r="J9" s="84" t="str">
        <f>LOOKUP(I9,[1]Paramètres!$A$1:$B$20)</f>
        <v>B1</v>
      </c>
      <c r="K9" s="31">
        <f t="shared" si="0"/>
        <v>5</v>
      </c>
      <c r="L9" s="90" t="s">
        <v>414</v>
      </c>
      <c r="M9" s="90" t="s">
        <v>444</v>
      </c>
      <c r="N9" s="90" t="s">
        <v>455</v>
      </c>
      <c r="O9" s="90">
        <v>0</v>
      </c>
      <c r="P9" s="33" t="str">
        <f t="shared" si="1"/>
        <v>1F25G</v>
      </c>
      <c r="Q9" s="34">
        <f t="shared" si="2"/>
        <v>800000</v>
      </c>
      <c r="R9" s="34">
        <f t="shared" si="2"/>
        <v>150000</v>
      </c>
      <c r="S9" s="34">
        <f t="shared" si="2"/>
        <v>300000</v>
      </c>
      <c r="T9" s="34">
        <f t="shared" si="2"/>
        <v>0</v>
      </c>
      <c r="U9" s="34">
        <f t="shared" si="3"/>
        <v>1250000</v>
      </c>
      <c r="V9" s="35" t="str">
        <f t="shared" si="4"/>
        <v>1F</v>
      </c>
      <c r="W9" s="36">
        <f t="shared" si="5"/>
        <v>250000</v>
      </c>
      <c r="X9" s="35" t="str">
        <f t="shared" si="6"/>
        <v>1F25G</v>
      </c>
      <c r="Y9" s="36">
        <f t="shared" si="7"/>
        <v>0</v>
      </c>
      <c r="Z9" s="31" t="str">
        <f ca="1">LOOKUP(I9,[1]Paramètres!$A$1:$A$20,[1]Paramètres!$C$1:$C$21)</f>
        <v>-11</v>
      </c>
      <c r="AA9" s="85" t="s">
        <v>35</v>
      </c>
      <c r="AB9" s="37" t="s">
        <v>704</v>
      </c>
      <c r="AC9" s="38"/>
      <c r="AD9" s="38" t="str">
        <f>IF(ISNA(VLOOKUP(D9,'[1]Liste en forme Filles'!$C:$C,1,FALSE)),"","*")</f>
        <v>*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</row>
    <row r="10" spans="1:46" s="86" customFormat="1" x14ac:dyDescent="0.35">
      <c r="A10" s="105"/>
      <c r="B10" s="25" t="s">
        <v>677</v>
      </c>
      <c r="C10" s="25" t="s">
        <v>678</v>
      </c>
      <c r="D10" s="26" t="s">
        <v>679</v>
      </c>
      <c r="E10" s="27" t="s">
        <v>155</v>
      </c>
      <c r="F10" s="28">
        <v>500</v>
      </c>
      <c r="G10" s="29">
        <v>38927</v>
      </c>
      <c r="H10" s="30" t="str">
        <f>IF(E10="","",IF(COUNTIF([1]Paramètres!$H:$H,E10)=1,IF([1]Paramètres!$E$3=[1]Paramètres!$A$23,"Belfort/Montbéliard",IF([1]Paramètres!$E$3=[1]Paramètres!$A$24,"Doubs","Franche-Comté")),IF(COUNTIF([1]Paramètres!$I:$I,E10)=1,IF([1]Paramètres!$E$3=[1]Paramètres!$A$23,"Belfort/Montbéliard",IF([1]Paramètres!$E$3=[1]Paramètres!$A$24,"Belfort","Franche-Comté")),IF(COUNTIF([1]Paramètres!$J:$J,E10)=1,IF([1]Paramètres!$E$3=[1]Paramètres!$A$25,"Franche-Comté","Haute-Saône"),IF(COUNTIF([1]Paramètres!$K:$K,E10)=1,IF([1]Paramètres!$E$3=[1]Paramètres!$A$25,"Franche-Comté","Jura"),IF(COUNTIF([1]Paramètres!$G:$G,E10)=1,IF([1]Paramètres!$E$3=[1]Paramètres!$A$23,"Besançon",IF([1]Paramètres!$E$3=[1]Paramètres!$A$24,"Doubs","Franche-Comté")),"*** INCONNU ***"))))))</f>
        <v>Doubs</v>
      </c>
      <c r="I10" s="84">
        <f>LOOKUP(YEAR(G10)-[1]Paramètres!$E$1,[1]Paramètres!$A$1:$A$20)</f>
        <v>-11</v>
      </c>
      <c r="J10" s="84" t="str">
        <f>LOOKUP(I10,[1]Paramètres!$A$1:$B$20)</f>
        <v>B2</v>
      </c>
      <c r="K10" s="31">
        <f t="shared" si="0"/>
        <v>5</v>
      </c>
      <c r="L10" s="90" t="s">
        <v>680</v>
      </c>
      <c r="M10" s="90" t="s">
        <v>680</v>
      </c>
      <c r="N10" s="90" t="s">
        <v>444</v>
      </c>
      <c r="O10" s="90">
        <v>0</v>
      </c>
      <c r="P10" s="33" t="str">
        <f t="shared" si="1"/>
        <v>35G</v>
      </c>
      <c r="Q10" s="34">
        <f t="shared" si="2"/>
        <v>100000</v>
      </c>
      <c r="R10" s="34">
        <f t="shared" si="2"/>
        <v>100000</v>
      </c>
      <c r="S10" s="34">
        <f t="shared" si="2"/>
        <v>150000</v>
      </c>
      <c r="T10" s="34">
        <f t="shared" si="2"/>
        <v>0</v>
      </c>
      <c r="U10" s="34">
        <f t="shared" si="3"/>
        <v>350000</v>
      </c>
      <c r="V10" s="35" t="str">
        <f t="shared" si="4"/>
        <v>35G</v>
      </c>
      <c r="W10" s="36">
        <f t="shared" si="5"/>
        <v>0</v>
      </c>
      <c r="X10" s="35" t="str">
        <f t="shared" si="6"/>
        <v>35G</v>
      </c>
      <c r="Y10" s="36">
        <f t="shared" si="7"/>
        <v>0</v>
      </c>
      <c r="Z10" s="31" t="str">
        <f ca="1">LOOKUP(I10,[1]Paramètres!$A$1:$A$20,[1]Paramètres!$C$1:$C$21)</f>
        <v>-11</v>
      </c>
      <c r="AA10" s="14" t="s">
        <v>35</v>
      </c>
      <c r="AB10" s="37" t="s">
        <v>704</v>
      </c>
      <c r="AC10" s="38"/>
      <c r="AD10" s="38" t="str">
        <f>IF(ISNA(VLOOKUP(D10,'[1]Liste en forme Filles'!$C:$C,1,FALSE)),"","*")</f>
        <v>*</v>
      </c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</row>
    <row r="11" spans="1:46" s="86" customFormat="1" x14ac:dyDescent="0.35">
      <c r="A11" s="104"/>
      <c r="B11" s="25" t="s">
        <v>675</v>
      </c>
      <c r="C11" s="25" t="s">
        <v>681</v>
      </c>
      <c r="D11" s="26" t="s">
        <v>682</v>
      </c>
      <c r="E11" s="27" t="s">
        <v>97</v>
      </c>
      <c r="F11" s="28">
        <v>500</v>
      </c>
      <c r="G11" s="29">
        <v>39228</v>
      </c>
      <c r="H11" s="30" t="str">
        <f>IF(E11="","",IF(COUNTIF([1]Paramètres!$H:$H,E11)=1,IF([1]Paramètres!$E$3=[1]Paramètres!$A$23,"Belfort/Montbéliard",IF([1]Paramètres!$E$3=[1]Paramètres!$A$24,"Doubs","Franche-Comté")),IF(COUNTIF([1]Paramètres!$I:$I,E11)=1,IF([1]Paramètres!$E$3=[1]Paramètres!$A$23,"Belfort/Montbéliard",IF([1]Paramètres!$E$3=[1]Paramètres!$A$24,"Belfort","Franche-Comté")),IF(COUNTIF([1]Paramètres!$J:$J,E11)=1,IF([1]Paramètres!$E$3=[1]Paramètres!$A$25,"Franche-Comté","Haute-Saône"),IF(COUNTIF([1]Paramètres!$K:$K,E11)=1,IF([1]Paramètres!$E$3=[1]Paramètres!$A$25,"Franche-Comté","Jura"),IF(COUNTIF([1]Paramètres!$G:$G,E11)=1,IF([1]Paramètres!$E$3=[1]Paramètres!$A$23,"Besançon",IF([1]Paramètres!$E$3=[1]Paramètres!$A$24,"Doubs","Franche-Comté")),"*** INCONNU ***"))))))</f>
        <v>Doubs</v>
      </c>
      <c r="I11" s="84">
        <f>LOOKUP(YEAR(G11)-[1]Paramètres!$E$1,[1]Paramètres!$A$1:$A$20)</f>
        <v>-10</v>
      </c>
      <c r="J11" s="84" t="str">
        <f>LOOKUP(I11,[1]Paramètres!$A$1:$B$20)</f>
        <v>B1</v>
      </c>
      <c r="K11" s="84">
        <f t="shared" si="0"/>
        <v>5</v>
      </c>
      <c r="L11" s="90" t="s">
        <v>46</v>
      </c>
      <c r="M11" s="90" t="s">
        <v>683</v>
      </c>
      <c r="N11" s="90" t="s">
        <v>456</v>
      </c>
      <c r="O11" s="90" t="s">
        <v>680</v>
      </c>
      <c r="P11" s="84" t="str">
        <f t="shared" si="1"/>
        <v>18G</v>
      </c>
      <c r="Q11" s="91">
        <f t="shared" si="2"/>
        <v>0</v>
      </c>
      <c r="R11" s="91">
        <f t="shared" si="2"/>
        <v>10000</v>
      </c>
      <c r="S11" s="91">
        <f t="shared" si="2"/>
        <v>70000</v>
      </c>
      <c r="T11" s="91">
        <f t="shared" si="2"/>
        <v>100000</v>
      </c>
      <c r="U11" s="91">
        <f t="shared" si="3"/>
        <v>180000</v>
      </c>
      <c r="V11" s="92" t="str">
        <f t="shared" si="4"/>
        <v>18G</v>
      </c>
      <c r="W11" s="93">
        <f t="shared" si="5"/>
        <v>0</v>
      </c>
      <c r="X11" s="92" t="str">
        <f t="shared" si="6"/>
        <v>18G</v>
      </c>
      <c r="Y11" s="93">
        <f t="shared" si="7"/>
        <v>0</v>
      </c>
      <c r="Z11" s="31" t="str">
        <f ca="1">LOOKUP(I11,[1]Paramètres!$A$1:$A$20,[1]Paramètres!$C$1:$C$21)</f>
        <v>-11</v>
      </c>
      <c r="AA11" s="14" t="s">
        <v>35</v>
      </c>
      <c r="AB11" s="37"/>
      <c r="AC11" s="38"/>
      <c r="AD11" s="38" t="str">
        <f>IF(ISNA(VLOOKUP(D11,'[1]Liste en forme Filles'!$C:$C,1,FALSE)),"","*")</f>
        <v>*</v>
      </c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46" s="86" customFormat="1" x14ac:dyDescent="0.35">
      <c r="A12" s="104"/>
      <c r="B12" s="88" t="s">
        <v>641</v>
      </c>
      <c r="C12" s="88" t="s">
        <v>642</v>
      </c>
      <c r="D12" s="81" t="s">
        <v>643</v>
      </c>
      <c r="E12" s="82" t="s">
        <v>93</v>
      </c>
      <c r="F12" s="83">
        <v>615</v>
      </c>
      <c r="G12" s="29">
        <v>38160</v>
      </c>
      <c r="H12" s="30" t="str">
        <f>IF(E12="","",IF(COUNTIF([1]Paramètres!$H:$H,E12)=1,IF([1]Paramètres!$E$3=[1]Paramètres!$A$23,"Belfort/Montbéliard",IF([1]Paramètres!$E$3=[1]Paramètres!$A$24,"Doubs","Franche-Comté")),IF(COUNTIF([1]Paramètres!$I:$I,E12)=1,IF([1]Paramètres!$E$3=[1]Paramètres!$A$23,"Belfort/Montbéliard",IF([1]Paramètres!$E$3=[1]Paramètres!$A$24,"Belfort","Franche-Comté")),IF(COUNTIF([1]Paramètres!$J:$J,E12)=1,IF([1]Paramètres!$E$3=[1]Paramètres!$A$25,"Franche-Comté","Haute-Saône"),IF(COUNTIF([1]Paramètres!$K:$K,E12)=1,IF([1]Paramètres!$E$3=[1]Paramètres!$A$25,"Franche-Comté","Jura"),IF(COUNTIF([1]Paramètres!$G:$G,E12)=1,IF([1]Paramètres!$E$3=[1]Paramètres!$A$23,"Besançon",IF([1]Paramètres!$E$3=[1]Paramètres!$A$24,"Doubs","Franche-Comté")),"*** INCONNU ***"))))))</f>
        <v>Doubs</v>
      </c>
      <c r="I12" s="84">
        <f>LOOKUP(YEAR(G12)-[1]Paramètres!$E$1,[1]Paramètres!$A$1:$A$20)</f>
        <v>-13</v>
      </c>
      <c r="J12" s="84" t="str">
        <f>LOOKUP(I12,[1]Paramètres!$A$1:$B$20)</f>
        <v>M2</v>
      </c>
      <c r="K12" s="31">
        <f t="shared" si="0"/>
        <v>6</v>
      </c>
      <c r="L12" s="85" t="s">
        <v>341</v>
      </c>
      <c r="M12" s="85" t="s">
        <v>316</v>
      </c>
      <c r="N12" s="85" t="s">
        <v>333</v>
      </c>
      <c r="O12" s="85" t="s">
        <v>316</v>
      </c>
      <c r="P12" s="33" t="str">
        <f t="shared" si="1"/>
        <v>9E</v>
      </c>
      <c r="Q12" s="34">
        <f t="shared" si="2"/>
        <v>400000000</v>
      </c>
      <c r="R12" s="34">
        <f t="shared" si="2"/>
        <v>100000000</v>
      </c>
      <c r="S12" s="34">
        <f t="shared" si="2"/>
        <v>300000000</v>
      </c>
      <c r="T12" s="34">
        <f t="shared" si="2"/>
        <v>100000000</v>
      </c>
      <c r="U12" s="34">
        <f t="shared" si="3"/>
        <v>900000000</v>
      </c>
      <c r="V12" s="35" t="str">
        <f t="shared" si="4"/>
        <v>9E</v>
      </c>
      <c r="W12" s="36">
        <f t="shared" si="5"/>
        <v>0</v>
      </c>
      <c r="X12" s="35" t="str">
        <f t="shared" si="6"/>
        <v>9E</v>
      </c>
      <c r="Y12" s="36">
        <f t="shared" si="7"/>
        <v>0</v>
      </c>
      <c r="Z12" s="31" t="str">
        <f ca="1">LOOKUP(I12,[1]Paramètres!$A$1:$A$20,[1]Paramètres!$C$1:$C$21)</f>
        <v>-13</v>
      </c>
      <c r="AA12" s="85" t="s">
        <v>35</v>
      </c>
      <c r="AB12" s="37"/>
      <c r="AC12" s="38"/>
      <c r="AD12" s="38" t="str">
        <f>IF(ISNA(VLOOKUP(D12,'[1]Liste en forme Filles'!$C:$C,1,FALSE)),"","*")</f>
        <v>*</v>
      </c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46" s="86" customFormat="1" x14ac:dyDescent="0.35">
      <c r="A13" s="105"/>
      <c r="B13" s="88" t="s">
        <v>644</v>
      </c>
      <c r="C13" s="88" t="s">
        <v>645</v>
      </c>
      <c r="D13" s="81" t="s">
        <v>646</v>
      </c>
      <c r="E13" s="82" t="s">
        <v>185</v>
      </c>
      <c r="F13" s="83">
        <v>599</v>
      </c>
      <c r="G13" s="29">
        <v>38584</v>
      </c>
      <c r="H13" s="30" t="str">
        <f>IF(E13="","",IF(COUNTIF([1]Paramètres!$H:$H,E13)=1,IF([1]Paramètres!$E$3=[1]Paramètres!$A$23,"Belfort/Montbéliard",IF([1]Paramètres!$E$3=[1]Paramètres!$A$24,"Doubs","Franche-Comté")),IF(COUNTIF([1]Paramètres!$I:$I,E13)=1,IF([1]Paramètres!$E$3=[1]Paramètres!$A$23,"Belfort/Montbéliard",IF([1]Paramètres!$E$3=[1]Paramètres!$A$24,"Belfort","Franche-Comté")),IF(COUNTIF([1]Paramètres!$J:$J,E13)=1,IF([1]Paramètres!$E$3=[1]Paramètres!$A$25,"Franche-Comté","Haute-Saône"),IF(COUNTIF([1]Paramètres!$K:$K,E13)=1,IF([1]Paramètres!$E$3=[1]Paramètres!$A$25,"Franche-Comté","Jura"),IF(COUNTIF([1]Paramètres!$G:$G,E13)=1,IF([1]Paramètres!$E$3=[1]Paramètres!$A$23,"Besançon",IF([1]Paramètres!$E$3=[1]Paramètres!$A$24,"Doubs","Franche-Comté")),"*** INCONNU ***"))))))</f>
        <v>Doubs</v>
      </c>
      <c r="I13" s="84">
        <f>LOOKUP(YEAR(G13)-[1]Paramètres!$E$1,[1]Paramètres!$A$1:$A$20)</f>
        <v>-12</v>
      </c>
      <c r="J13" s="84" t="str">
        <f>LOOKUP(I13,[1]Paramètres!$A$1:$B$20)</f>
        <v>M1</v>
      </c>
      <c r="K13" s="31">
        <f t="shared" si="0"/>
        <v>5</v>
      </c>
      <c r="L13" s="90" t="s">
        <v>288</v>
      </c>
      <c r="M13" s="90" t="s">
        <v>423</v>
      </c>
      <c r="N13" s="90" t="s">
        <v>393</v>
      </c>
      <c r="O13" s="90" t="s">
        <v>288</v>
      </c>
      <c r="P13" s="33" t="str">
        <f t="shared" si="1"/>
        <v>2E25F</v>
      </c>
      <c r="Q13" s="34">
        <f t="shared" si="2"/>
        <v>80000000</v>
      </c>
      <c r="R13" s="34">
        <f t="shared" si="2"/>
        <v>45000000</v>
      </c>
      <c r="S13" s="34">
        <f t="shared" si="2"/>
        <v>20000000</v>
      </c>
      <c r="T13" s="34">
        <f t="shared" si="2"/>
        <v>80000000</v>
      </c>
      <c r="U13" s="34">
        <f t="shared" si="3"/>
        <v>225000000</v>
      </c>
      <c r="V13" s="35" t="str">
        <f t="shared" si="4"/>
        <v>2E</v>
      </c>
      <c r="W13" s="36">
        <f t="shared" si="5"/>
        <v>25000000</v>
      </c>
      <c r="X13" s="35" t="str">
        <f t="shared" si="6"/>
        <v>2E25F</v>
      </c>
      <c r="Y13" s="36">
        <f t="shared" si="7"/>
        <v>0</v>
      </c>
      <c r="Z13" s="31" t="str">
        <f ca="1">LOOKUP(I13,[1]Paramètres!$A$1:$A$20,[1]Paramètres!$C$1:$C$21)</f>
        <v>-13</v>
      </c>
      <c r="AA13" s="85" t="s">
        <v>35</v>
      </c>
      <c r="AB13" s="37"/>
      <c r="AC13" s="38"/>
      <c r="AD13" s="38" t="str">
        <f>IF(ISNA(VLOOKUP(D13,'[1]Liste en forme Filles'!$C:$C,1,FALSE)),"","*")</f>
        <v>*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46" s="86" customFormat="1" x14ac:dyDescent="0.35">
      <c r="A14" s="105"/>
      <c r="B14" s="88" t="s">
        <v>647</v>
      </c>
      <c r="C14" s="88" t="s">
        <v>648</v>
      </c>
      <c r="D14" s="81" t="s">
        <v>649</v>
      </c>
      <c r="E14" s="82" t="s">
        <v>185</v>
      </c>
      <c r="F14" s="83">
        <v>517</v>
      </c>
      <c r="G14" s="29">
        <v>38552</v>
      </c>
      <c r="H14" s="30" t="str">
        <f>IF(E14="","",IF(COUNTIF([1]Paramètres!$H:$H,E14)=1,IF([1]Paramètres!$E$3=[1]Paramètres!$A$23,"Belfort/Montbéliard",IF([1]Paramètres!$E$3=[1]Paramètres!$A$24,"Doubs","Franche-Comté")),IF(COUNTIF([1]Paramètres!$I:$I,E14)=1,IF([1]Paramètres!$E$3=[1]Paramètres!$A$23,"Belfort/Montbéliard",IF([1]Paramètres!$E$3=[1]Paramètres!$A$24,"Belfort","Franche-Comté")),IF(COUNTIF([1]Paramètres!$J:$J,E14)=1,IF([1]Paramètres!$E$3=[1]Paramètres!$A$25,"Franche-Comté","Haute-Saône"),IF(COUNTIF([1]Paramètres!$K:$K,E14)=1,IF([1]Paramètres!$E$3=[1]Paramètres!$A$25,"Franche-Comté","Jura"),IF(COUNTIF([1]Paramètres!$G:$G,E14)=1,IF([1]Paramètres!$E$3=[1]Paramètres!$A$23,"Besançon",IF([1]Paramètres!$E$3=[1]Paramètres!$A$24,"Doubs","Franche-Comté")),"*** INCONNU ***"))))))</f>
        <v>Doubs</v>
      </c>
      <c r="I14" s="84">
        <f>LOOKUP(YEAR(G14)-[1]Paramètres!$E$1,[1]Paramètres!$A$1:$A$20)</f>
        <v>-12</v>
      </c>
      <c r="J14" s="84" t="str">
        <f>LOOKUP(I14,[1]Paramètres!$A$1:$B$20)</f>
        <v>M1</v>
      </c>
      <c r="K14" s="31">
        <f t="shared" si="0"/>
        <v>5</v>
      </c>
      <c r="L14" s="85">
        <v>0</v>
      </c>
      <c r="M14" s="90" t="s">
        <v>354</v>
      </c>
      <c r="N14" s="90">
        <v>0</v>
      </c>
      <c r="O14" s="90" t="s">
        <v>423</v>
      </c>
      <c r="P14" s="33" t="str">
        <f t="shared" si="1"/>
        <v>78F</v>
      </c>
      <c r="Q14" s="34">
        <f t="shared" si="2"/>
        <v>0</v>
      </c>
      <c r="R14" s="34">
        <f t="shared" si="2"/>
        <v>33000000</v>
      </c>
      <c r="S14" s="34">
        <f t="shared" si="2"/>
        <v>0</v>
      </c>
      <c r="T14" s="34">
        <f t="shared" si="2"/>
        <v>45000000</v>
      </c>
      <c r="U14" s="34">
        <f t="shared" si="3"/>
        <v>78000000</v>
      </c>
      <c r="V14" s="35" t="str">
        <f t="shared" si="4"/>
        <v>78F</v>
      </c>
      <c r="W14" s="36">
        <f t="shared" si="5"/>
        <v>0</v>
      </c>
      <c r="X14" s="35" t="str">
        <f t="shared" si="6"/>
        <v>78F</v>
      </c>
      <c r="Y14" s="36">
        <f t="shared" si="7"/>
        <v>0</v>
      </c>
      <c r="Z14" s="31" t="str">
        <f ca="1">LOOKUP(I14,[1]Paramètres!$A$1:$A$20,[1]Paramètres!$C$1:$C$21)</f>
        <v>-13</v>
      </c>
      <c r="AA14" s="85" t="s">
        <v>35</v>
      </c>
      <c r="AB14" s="37"/>
      <c r="AC14" s="38"/>
      <c r="AD14" s="38" t="str">
        <f>IF(ISNA(VLOOKUP(D14,'[1]Liste en forme Filles'!$C:$C,1,FALSE)),"","*")</f>
        <v>*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</row>
    <row r="15" spans="1:46" s="86" customFormat="1" x14ac:dyDescent="0.35">
      <c r="A15" s="105"/>
      <c r="B15" s="25" t="s">
        <v>650</v>
      </c>
      <c r="C15" s="25" t="s">
        <v>651</v>
      </c>
      <c r="D15" s="96" t="s">
        <v>652</v>
      </c>
      <c r="E15" s="82" t="s">
        <v>185</v>
      </c>
      <c r="F15" s="28">
        <v>500</v>
      </c>
      <c r="G15" s="29">
        <v>38615</v>
      </c>
      <c r="H15" s="30" t="str">
        <f>IF(E15="","",IF(COUNTIF([1]Paramètres!$H:$H,E15)=1,IF([1]Paramètres!$E$3=[1]Paramètres!$A$23,"Belfort/Montbéliard",IF([1]Paramètres!$E$3=[1]Paramètres!$A$24,"Doubs","Franche-Comté")),IF(COUNTIF([1]Paramètres!$I:$I,E15)=1,IF([1]Paramètres!$E$3=[1]Paramètres!$A$23,"Belfort/Montbéliard",IF([1]Paramètres!$E$3=[1]Paramètres!$A$24,"Belfort","Franche-Comté")),IF(COUNTIF([1]Paramètres!$J:$J,E15)=1,IF([1]Paramètres!$E$3=[1]Paramètres!$A$25,"Franche-Comté","Haute-Saône"),IF(COUNTIF([1]Paramètres!$K:$K,E15)=1,IF([1]Paramètres!$E$3=[1]Paramètres!$A$25,"Franche-Comté","Jura"),IF(COUNTIF([1]Paramètres!$G:$G,E15)=1,IF([1]Paramètres!$E$3=[1]Paramètres!$A$23,"Besançon",IF([1]Paramètres!$E$3=[1]Paramètres!$A$24,"Doubs","Franche-Comté")),"*** INCONNU ***"))))))</f>
        <v>Doubs</v>
      </c>
      <c r="I15" s="84">
        <f>LOOKUP(YEAR(G15)-[1]Paramètres!$E$1,[1]Paramètres!$A$1:$A$20)</f>
        <v>-12</v>
      </c>
      <c r="J15" s="84" t="str">
        <f>LOOKUP(I15,[1]Paramètres!$A$1:$B$20)</f>
        <v>M1</v>
      </c>
      <c r="K15" s="31">
        <f t="shared" si="0"/>
        <v>5</v>
      </c>
      <c r="L15" s="90" t="s">
        <v>354</v>
      </c>
      <c r="M15" s="90" t="s">
        <v>653</v>
      </c>
      <c r="N15" s="90">
        <v>0</v>
      </c>
      <c r="O15" s="90" t="s">
        <v>362</v>
      </c>
      <c r="P15" s="33" t="str">
        <f t="shared" si="1"/>
        <v>56F</v>
      </c>
      <c r="Q15" s="34">
        <f t="shared" si="2"/>
        <v>33000000</v>
      </c>
      <c r="R15" s="34">
        <f t="shared" si="2"/>
        <v>21000000</v>
      </c>
      <c r="S15" s="34">
        <f t="shared" si="2"/>
        <v>0</v>
      </c>
      <c r="T15" s="34">
        <f t="shared" si="2"/>
        <v>2000000</v>
      </c>
      <c r="U15" s="34">
        <f t="shared" si="3"/>
        <v>56000000</v>
      </c>
      <c r="V15" s="35" t="str">
        <f t="shared" si="4"/>
        <v>56F</v>
      </c>
      <c r="W15" s="36">
        <f t="shared" si="5"/>
        <v>0</v>
      </c>
      <c r="X15" s="35" t="str">
        <f t="shared" si="6"/>
        <v>56F</v>
      </c>
      <c r="Y15" s="36">
        <f t="shared" si="7"/>
        <v>0</v>
      </c>
      <c r="Z15" s="31" t="str">
        <f ca="1">LOOKUP(I15,[1]Paramètres!$A$1:$A$20,[1]Paramètres!$C$1:$C$21)</f>
        <v>-13</v>
      </c>
      <c r="AA15" s="85" t="s">
        <v>35</v>
      </c>
      <c r="AB15" s="37"/>
      <c r="AC15" s="38"/>
      <c r="AD15" s="38" t="str">
        <f>IF(ISNA(VLOOKUP(D15,'[1]Liste en forme Filles'!$C:$C,1,FALSE)),"","*")</f>
        <v>*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s="86" customFormat="1" x14ac:dyDescent="0.35">
      <c r="A16" s="104"/>
      <c r="B16" s="25" t="s">
        <v>654</v>
      </c>
      <c r="C16" s="25" t="s">
        <v>655</v>
      </c>
      <c r="D16" s="26" t="s">
        <v>656</v>
      </c>
      <c r="E16" s="27" t="s">
        <v>102</v>
      </c>
      <c r="F16" s="28">
        <v>500</v>
      </c>
      <c r="G16" s="29">
        <v>38325</v>
      </c>
      <c r="H16" s="30" t="str">
        <f>IF(E16="","",IF(COUNTIF([1]Paramètres!$H:$H,E16)=1,IF([1]Paramètres!$E$3=[1]Paramètres!$A$23,"Belfort/Montbéliard",IF([1]Paramètres!$E$3=[1]Paramètres!$A$24,"Doubs","Franche-Comté")),IF(COUNTIF([1]Paramètres!$I:$I,E16)=1,IF([1]Paramètres!$E$3=[1]Paramètres!$A$23,"Belfort/Montbéliard",IF([1]Paramètres!$E$3=[1]Paramètres!$A$24,"Belfort","Franche-Comté")),IF(COUNTIF([1]Paramètres!$J:$J,E16)=1,IF([1]Paramètres!$E$3=[1]Paramètres!$A$25,"Franche-Comté","Haute-Saône"),IF(COUNTIF([1]Paramètres!$K:$K,E16)=1,IF([1]Paramètres!$E$3=[1]Paramètres!$A$25,"Franche-Comté","Jura"),IF(COUNTIF([1]Paramètres!$G:$G,E16)=1,IF([1]Paramètres!$E$3=[1]Paramètres!$A$23,"Besançon",IF([1]Paramètres!$E$3=[1]Paramètres!$A$24,"Doubs","Franche-Comté")),"*** INCONNU ***"))))))</f>
        <v>Doubs</v>
      </c>
      <c r="I16" s="84">
        <f>LOOKUP(YEAR(G16)-[1]Paramètres!$E$1,[1]Paramètres!$A$1:$A$20)</f>
        <v>-13</v>
      </c>
      <c r="J16" s="84" t="str">
        <f>LOOKUP(I16,[1]Paramètres!$A$1:$B$20)</f>
        <v>M2</v>
      </c>
      <c r="K16" s="31">
        <f t="shared" si="0"/>
        <v>5</v>
      </c>
      <c r="L16" s="90" t="s">
        <v>418</v>
      </c>
      <c r="M16" s="90" t="s">
        <v>418</v>
      </c>
      <c r="N16" s="90" t="s">
        <v>418</v>
      </c>
      <c r="O16" s="90" t="s">
        <v>418</v>
      </c>
      <c r="P16" s="33" t="str">
        <f t="shared" si="1"/>
        <v>4F</v>
      </c>
      <c r="Q16" s="34">
        <f t="shared" si="2"/>
        <v>1000000</v>
      </c>
      <c r="R16" s="34">
        <f t="shared" si="2"/>
        <v>1000000</v>
      </c>
      <c r="S16" s="34">
        <f t="shared" si="2"/>
        <v>1000000</v>
      </c>
      <c r="T16" s="34">
        <f t="shared" si="2"/>
        <v>1000000</v>
      </c>
      <c r="U16" s="34">
        <f t="shared" si="3"/>
        <v>4000000</v>
      </c>
      <c r="V16" s="35" t="str">
        <f t="shared" si="4"/>
        <v>4F</v>
      </c>
      <c r="W16" s="36">
        <f t="shared" si="5"/>
        <v>0</v>
      </c>
      <c r="X16" s="35" t="str">
        <f t="shared" si="6"/>
        <v>4F</v>
      </c>
      <c r="Y16" s="36">
        <f t="shared" si="7"/>
        <v>0</v>
      </c>
      <c r="Z16" s="31" t="str">
        <f ca="1">LOOKUP(I16,[1]Paramètres!$A$1:$A$20,[1]Paramètres!$C$1:$C$21)</f>
        <v>-13</v>
      </c>
      <c r="AA16" s="14" t="s">
        <v>35</v>
      </c>
      <c r="AB16" s="37"/>
      <c r="AC16" s="38"/>
      <c r="AD16" s="38" t="str">
        <f>IF(ISNA(VLOOKUP(D16,'[1]Liste en forme Filles'!$C:$C,1,FALSE)),"","*")</f>
        <v>*</v>
      </c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s="86" customFormat="1" x14ac:dyDescent="0.35">
      <c r="A17" s="104"/>
      <c r="B17" s="25" t="s">
        <v>657</v>
      </c>
      <c r="C17" s="25" t="s">
        <v>658</v>
      </c>
      <c r="D17" s="26" t="s">
        <v>659</v>
      </c>
      <c r="E17" s="27" t="s">
        <v>185</v>
      </c>
      <c r="F17" s="83">
        <v>500</v>
      </c>
      <c r="G17" s="29">
        <v>38470</v>
      </c>
      <c r="H17" s="30" t="str">
        <f>IF(E17="","",IF(COUNTIF([1]Paramètres!$H:$H,E17)=1,IF([1]Paramètres!$E$3=[1]Paramètres!$A$23,"Belfort/Montbéliard",IF([1]Paramètres!$E$3=[1]Paramètres!$A$24,"Doubs","Franche-Comté")),IF(COUNTIF([1]Paramètres!$I:$I,E17)=1,IF([1]Paramètres!$E$3=[1]Paramètres!$A$23,"Belfort/Montbéliard",IF([1]Paramètres!$E$3=[1]Paramètres!$A$24,"Belfort","Franche-Comté")),IF(COUNTIF([1]Paramètres!$J:$J,E17)=1,IF([1]Paramètres!$E$3=[1]Paramètres!$A$25,"Franche-Comté","Haute-Saône"),IF(COUNTIF([1]Paramètres!$K:$K,E17)=1,IF([1]Paramètres!$E$3=[1]Paramètres!$A$25,"Franche-Comté","Jura"),IF(COUNTIF([1]Paramètres!$G:$G,E17)=1,IF([1]Paramètres!$E$3=[1]Paramètres!$A$23,"Besançon",IF([1]Paramètres!$E$3=[1]Paramètres!$A$24,"Doubs","Franche-Comté")),"*** INCONNU ***"))))))</f>
        <v>Doubs</v>
      </c>
      <c r="I17" s="84">
        <f>LOOKUP(YEAR(G17)-[1]Paramètres!$E$1,[1]Paramètres!$A$1:$A$20)</f>
        <v>-12</v>
      </c>
      <c r="J17" s="84" t="str">
        <f>LOOKUP(I17,[1]Paramètres!$A$1:$B$20)</f>
        <v>M1</v>
      </c>
      <c r="K17" s="31">
        <f t="shared" si="0"/>
        <v>5</v>
      </c>
      <c r="L17" s="90" t="s">
        <v>660</v>
      </c>
      <c r="M17" s="90">
        <v>0</v>
      </c>
      <c r="N17" s="90" t="s">
        <v>660</v>
      </c>
      <c r="O17" s="90" t="s">
        <v>660</v>
      </c>
      <c r="P17" s="33" t="str">
        <f t="shared" si="1"/>
        <v>2F25G</v>
      </c>
      <c r="Q17" s="34">
        <f t="shared" si="2"/>
        <v>750000</v>
      </c>
      <c r="R17" s="34">
        <f t="shared" si="2"/>
        <v>0</v>
      </c>
      <c r="S17" s="34">
        <f t="shared" si="2"/>
        <v>750000</v>
      </c>
      <c r="T17" s="34">
        <f t="shared" si="2"/>
        <v>750000</v>
      </c>
      <c r="U17" s="34">
        <f t="shared" si="3"/>
        <v>2250000</v>
      </c>
      <c r="V17" s="35" t="str">
        <f t="shared" si="4"/>
        <v>2F</v>
      </c>
      <c r="W17" s="36">
        <f t="shared" si="5"/>
        <v>250000</v>
      </c>
      <c r="X17" s="35" t="str">
        <f t="shared" si="6"/>
        <v>2F25G</v>
      </c>
      <c r="Y17" s="36">
        <f t="shared" si="7"/>
        <v>0</v>
      </c>
      <c r="Z17" s="31" t="str">
        <f ca="1">LOOKUP(I17,[1]Paramètres!$A$1:$A$20,[1]Paramètres!$C$1:$C$21)</f>
        <v>-13</v>
      </c>
      <c r="AA17" s="14" t="s">
        <v>35</v>
      </c>
      <c r="AB17" s="37"/>
      <c r="AC17" s="38"/>
      <c r="AD17" s="38" t="str">
        <f>IF(ISNA(VLOOKUP(D17,'[1]Liste en forme Filles'!$C:$C,1,FALSE)),"","*")</f>
        <v>*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s="86" customFormat="1" x14ac:dyDescent="0.35">
      <c r="A18" s="107"/>
      <c r="B18" s="88" t="s">
        <v>623</v>
      </c>
      <c r="C18" s="88" t="s">
        <v>629</v>
      </c>
      <c r="D18" s="81" t="s">
        <v>630</v>
      </c>
      <c r="E18" s="89" t="s">
        <v>155</v>
      </c>
      <c r="F18" s="83">
        <v>636</v>
      </c>
      <c r="G18" s="29">
        <v>37764</v>
      </c>
      <c r="H18" s="30" t="str">
        <f>IF(E18="","",IF(COUNTIF([1]Paramètres!$H:$H,E18)=1,IF([1]Paramètres!$E$3=[1]Paramètres!$A$23,"Belfort/Montbéliard",IF([1]Paramètres!$E$3=[1]Paramètres!$A$24,"Doubs","Franche-Comté")),IF(COUNTIF([1]Paramètres!$I:$I,E18)=1,IF([1]Paramètres!$E$3=[1]Paramètres!$A$23,"Belfort/Montbéliard",IF([1]Paramètres!$E$3=[1]Paramètres!$A$24,"Belfort","Franche-Comté")),IF(COUNTIF([1]Paramètres!$J:$J,E18)=1,IF([1]Paramètres!$E$3=[1]Paramètres!$A$25,"Franche-Comté","Haute-Saône"),IF(COUNTIF([1]Paramètres!$K:$K,E18)=1,IF([1]Paramètres!$E$3=[1]Paramètres!$A$25,"Franche-Comté","Jura"),IF(COUNTIF([1]Paramètres!$G:$G,E18)=1,IF([1]Paramètres!$E$3=[1]Paramètres!$A$23,"Besançon",IF([1]Paramètres!$E$3=[1]Paramètres!$A$24,"Doubs","Franche-Comté")),"*** INCONNU ***"))))))</f>
        <v>Doubs</v>
      </c>
      <c r="I18" s="84">
        <f>LOOKUP(YEAR(G18)-[1]Paramètres!$E$1,[1]Paramètres!$A$1:$A$20)</f>
        <v>-14</v>
      </c>
      <c r="J18" s="84" t="str">
        <f>LOOKUP(I18,[1]Paramètres!$A$1:$B$20)</f>
        <v>C1</v>
      </c>
      <c r="K18" s="84">
        <f t="shared" si="0"/>
        <v>6</v>
      </c>
      <c r="L18" s="90" t="s">
        <v>631</v>
      </c>
      <c r="M18" s="90" t="s">
        <v>632</v>
      </c>
      <c r="N18" s="90" t="s">
        <v>631</v>
      </c>
      <c r="O18" s="90" t="s">
        <v>192</v>
      </c>
      <c r="P18" s="84" t="str">
        <f t="shared" si="1"/>
        <v>2D95E</v>
      </c>
      <c r="Q18" s="91">
        <f t="shared" si="2"/>
        <v>7500000000</v>
      </c>
      <c r="R18" s="91">
        <f t="shared" si="2"/>
        <v>4500000000</v>
      </c>
      <c r="S18" s="91">
        <f t="shared" si="2"/>
        <v>7500000000</v>
      </c>
      <c r="T18" s="91">
        <f t="shared" si="2"/>
        <v>10000000000</v>
      </c>
      <c r="U18" s="91">
        <f t="shared" si="3"/>
        <v>29500000000</v>
      </c>
      <c r="V18" s="92" t="str">
        <f t="shared" si="4"/>
        <v>2D</v>
      </c>
      <c r="W18" s="93">
        <f t="shared" si="5"/>
        <v>9500000000</v>
      </c>
      <c r="X18" s="92" t="str">
        <f t="shared" si="6"/>
        <v>2D95E</v>
      </c>
      <c r="Y18" s="93">
        <f t="shared" si="7"/>
        <v>0</v>
      </c>
      <c r="Z18" s="31" t="str">
        <f ca="1">LOOKUP(I18,[1]Paramètres!$A$1:$A$20,[1]Paramètres!$C$1:$C$21)</f>
        <v>-15</v>
      </c>
      <c r="AA18" s="85" t="s">
        <v>35</v>
      </c>
      <c r="AB18" s="37" t="s">
        <v>1224</v>
      </c>
      <c r="AC18" s="38"/>
      <c r="AD18" s="38" t="str">
        <f>IF(ISNA(VLOOKUP(D18,'[1]Liste en forme Filles'!$C:$C,1,FALSE)),"","*")</f>
        <v>*</v>
      </c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s="86" customFormat="1" x14ac:dyDescent="0.35">
      <c r="A19" s="104"/>
      <c r="B19" s="25" t="s">
        <v>633</v>
      </c>
      <c r="C19" s="25" t="s">
        <v>634</v>
      </c>
      <c r="D19" s="26" t="s">
        <v>635</v>
      </c>
      <c r="E19" s="27" t="s">
        <v>225</v>
      </c>
      <c r="F19" s="28">
        <v>500</v>
      </c>
      <c r="G19" s="29">
        <v>37613</v>
      </c>
      <c r="H19" s="30" t="str">
        <f>IF(E19="","",IF(COUNTIF([1]Paramètres!$H:$H,E19)=1,IF([1]Paramètres!$E$3=[1]Paramètres!$A$23,"Belfort/Montbéliard",IF([1]Paramètres!$E$3=[1]Paramètres!$A$24,"Doubs","Franche-Comté")),IF(COUNTIF([1]Paramètres!$I:$I,E19)=1,IF([1]Paramètres!$E$3=[1]Paramètres!$A$23,"Belfort/Montbéliard",IF([1]Paramètres!$E$3=[1]Paramètres!$A$24,"Belfort","Franche-Comté")),IF(COUNTIF([1]Paramètres!$J:$J,E19)=1,IF([1]Paramètres!$E$3=[1]Paramètres!$A$25,"Franche-Comté","Haute-Saône"),IF(COUNTIF([1]Paramètres!$K:$K,E19)=1,IF([1]Paramètres!$E$3=[1]Paramètres!$A$25,"Franche-Comté","Jura"),IF(COUNTIF([1]Paramètres!$G:$G,E19)=1,IF([1]Paramètres!$E$3=[1]Paramètres!$A$23,"Besançon",IF([1]Paramètres!$E$3=[1]Paramètres!$A$24,"Doubs","Franche-Comté")),"*** INCONNU ***"))))))</f>
        <v>Doubs</v>
      </c>
      <c r="I19" s="84">
        <f>LOOKUP(YEAR(G19)-[1]Paramètres!$E$1,[1]Paramètres!$A$1:$A$20)</f>
        <v>-15</v>
      </c>
      <c r="J19" s="84" t="str">
        <f>LOOKUP(I19,[1]Paramètres!$A$1:$B$20)</f>
        <v>C2</v>
      </c>
      <c r="K19" s="31">
        <f t="shared" si="0"/>
        <v>5</v>
      </c>
      <c r="L19" s="90" t="s">
        <v>265</v>
      </c>
      <c r="M19" s="90" t="s">
        <v>636</v>
      </c>
      <c r="N19" s="90" t="s">
        <v>265</v>
      </c>
      <c r="O19" s="90">
        <v>0</v>
      </c>
      <c r="P19" s="33" t="str">
        <f t="shared" si="1"/>
        <v>63E</v>
      </c>
      <c r="Q19" s="34">
        <f t="shared" si="2"/>
        <v>1500000000</v>
      </c>
      <c r="R19" s="34">
        <f t="shared" si="2"/>
        <v>3300000000</v>
      </c>
      <c r="S19" s="34">
        <f t="shared" si="2"/>
        <v>1500000000</v>
      </c>
      <c r="T19" s="34">
        <f t="shared" si="2"/>
        <v>0</v>
      </c>
      <c r="U19" s="34">
        <f t="shared" si="3"/>
        <v>6300000000</v>
      </c>
      <c r="V19" s="35" t="str">
        <f t="shared" si="4"/>
        <v>63E</v>
      </c>
      <c r="W19" s="36">
        <f t="shared" si="5"/>
        <v>0</v>
      </c>
      <c r="X19" s="35" t="str">
        <f t="shared" si="6"/>
        <v>63E</v>
      </c>
      <c r="Y19" s="36">
        <f t="shared" si="7"/>
        <v>0</v>
      </c>
      <c r="Z19" s="31" t="str">
        <f ca="1">LOOKUP(I19,[1]Paramètres!$A$1:$A$20,[1]Paramètres!$C$1:$C$21)</f>
        <v>-15</v>
      </c>
      <c r="AA19" s="14" t="s">
        <v>35</v>
      </c>
      <c r="AB19" s="37" t="s">
        <v>704</v>
      </c>
      <c r="AC19" s="38"/>
      <c r="AD19" s="38" t="str">
        <f>IF(ISNA(VLOOKUP(D19,'[1]Liste en forme Filles'!$C:$C,1,FALSE)),"","*")</f>
        <v>*</v>
      </c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86" customFormat="1" x14ac:dyDescent="0.35">
      <c r="A20" s="104"/>
      <c r="B20" s="25" t="s">
        <v>637</v>
      </c>
      <c r="C20" s="25" t="s">
        <v>638</v>
      </c>
      <c r="D20" s="26" t="s">
        <v>639</v>
      </c>
      <c r="E20" s="27" t="s">
        <v>102</v>
      </c>
      <c r="F20" s="28">
        <v>500</v>
      </c>
      <c r="G20" s="29">
        <v>37943</v>
      </c>
      <c r="H20" s="30" t="str">
        <f>IF(E20="","",IF(COUNTIF([1]Paramètres!$H:$H,E20)=1,IF([1]Paramètres!$E$3=[1]Paramètres!$A$23,"Belfort/Montbéliard",IF([1]Paramètres!$E$3=[1]Paramètres!$A$24,"Doubs","Franche-Comté")),IF(COUNTIF([1]Paramètres!$I:$I,E20)=1,IF([1]Paramètres!$E$3=[1]Paramètres!$A$23,"Belfort/Montbéliard",IF([1]Paramètres!$E$3=[1]Paramètres!$A$24,"Belfort","Franche-Comté")),IF(COUNTIF([1]Paramètres!$J:$J,E20)=1,IF([1]Paramètres!$E$3=[1]Paramètres!$A$25,"Franche-Comté","Haute-Saône"),IF(COUNTIF([1]Paramètres!$K:$K,E20)=1,IF([1]Paramètres!$E$3=[1]Paramètres!$A$25,"Franche-Comté","Jura"),IF(COUNTIF([1]Paramètres!$G:$G,E20)=1,IF([1]Paramètres!$E$3=[1]Paramètres!$A$23,"Besançon",IF([1]Paramètres!$E$3=[1]Paramètres!$A$24,"Doubs","Franche-Comté")),"*** INCONNU ***"))))))</f>
        <v>Doubs</v>
      </c>
      <c r="I20" s="84">
        <f>LOOKUP(YEAR(G20)-[1]Paramètres!$E$1,[1]Paramètres!$A$1:$A$20)</f>
        <v>-14</v>
      </c>
      <c r="J20" s="84" t="str">
        <f>LOOKUP(I20,[1]Paramètres!$A$1:$B$20)</f>
        <v>C1</v>
      </c>
      <c r="K20" s="31">
        <f t="shared" si="0"/>
        <v>5</v>
      </c>
      <c r="L20" s="90" t="s">
        <v>316</v>
      </c>
      <c r="M20" s="90" t="s">
        <v>316</v>
      </c>
      <c r="N20" s="90" t="s">
        <v>316</v>
      </c>
      <c r="O20" s="90" t="s">
        <v>316</v>
      </c>
      <c r="P20" s="33" t="str">
        <f t="shared" si="1"/>
        <v>4E</v>
      </c>
      <c r="Q20" s="34">
        <f t="shared" si="2"/>
        <v>100000000</v>
      </c>
      <c r="R20" s="34">
        <f t="shared" si="2"/>
        <v>100000000</v>
      </c>
      <c r="S20" s="34">
        <f t="shared" si="2"/>
        <v>100000000</v>
      </c>
      <c r="T20" s="34">
        <f t="shared" si="2"/>
        <v>100000000</v>
      </c>
      <c r="U20" s="34">
        <f t="shared" si="3"/>
        <v>400000000</v>
      </c>
      <c r="V20" s="35" t="str">
        <f t="shared" si="4"/>
        <v>4E</v>
      </c>
      <c r="W20" s="36">
        <f t="shared" si="5"/>
        <v>0</v>
      </c>
      <c r="X20" s="35" t="str">
        <f t="shared" si="6"/>
        <v>4E</v>
      </c>
      <c r="Y20" s="36">
        <f t="shared" si="7"/>
        <v>0</v>
      </c>
      <c r="Z20" s="31" t="str">
        <f ca="1">LOOKUP(I20,[1]Paramètres!$A$1:$A$20,[1]Paramètres!$C$1:$C$21)</f>
        <v>-15</v>
      </c>
      <c r="AA20" s="14" t="s">
        <v>35</v>
      </c>
      <c r="AB20" s="37"/>
      <c r="AC20" s="38"/>
      <c r="AD20" s="38" t="str">
        <f>IF(ISNA(VLOOKUP(D20,'[1]Liste en forme Filles'!$C:$C,1,FALSE)),"","*")</f>
        <v>*</v>
      </c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</row>
    <row r="21" spans="1:46" s="86" customFormat="1" x14ac:dyDescent="0.35">
      <c r="A21" s="99"/>
      <c r="B21" s="25" t="s">
        <v>654</v>
      </c>
      <c r="C21" s="25" t="s">
        <v>1225</v>
      </c>
      <c r="D21" s="81" t="s">
        <v>1226</v>
      </c>
      <c r="E21" s="82" t="s">
        <v>102</v>
      </c>
      <c r="F21" s="83">
        <v>780</v>
      </c>
      <c r="G21" s="29">
        <v>36272</v>
      </c>
      <c r="H21" s="30" t="str">
        <f>IF(E21="","",IF(COUNTIF([1]Paramètres!$H:$H,E21)=1,IF([1]Paramètres!$E$3=[1]Paramètres!$A$23,"Belfort/Montbéliard",IF([1]Paramètres!$E$3=[1]Paramètres!$A$24,"Doubs","Franche-Comté")),IF(COUNTIF([1]Paramètres!$I:$I,E21)=1,IF([1]Paramètres!$E$3=[1]Paramètres!$A$23,"Belfort/Montbéliard",IF([1]Paramètres!$E$3=[1]Paramètres!$A$24,"Belfort","Franche-Comté")),IF(COUNTIF([1]Paramètres!$J:$J,E21)=1,IF([1]Paramètres!$E$3=[1]Paramètres!$A$25,"Franche-Comté","Haute-Saône"),IF(COUNTIF([1]Paramètres!$K:$K,E21)=1,IF([1]Paramètres!$E$3=[1]Paramètres!$A$25,"Franche-Comté","Jura"),IF(COUNTIF([1]Paramètres!$G:$G,E21)=1,IF([1]Paramètres!$E$3=[1]Paramètres!$A$23,"Besançon",IF([1]Paramètres!$E$3=[1]Paramètres!$A$24,"Doubs","Franche-Comté")),"*** INCONNU ***"))))))</f>
        <v>Doubs</v>
      </c>
      <c r="I21" s="84">
        <f>LOOKUP(YEAR(G21)-[1]Paramètres!$E$1,[1]Paramètres!$A$1:$A$20)</f>
        <v>-18</v>
      </c>
      <c r="J21" s="84" t="str">
        <f>LOOKUP(I21,[1]Paramètres!$A$1:$B$20)</f>
        <v>J3</v>
      </c>
      <c r="K21" s="31">
        <f t="shared" si="0"/>
        <v>7</v>
      </c>
      <c r="L21" s="90">
        <v>0</v>
      </c>
      <c r="M21" s="90">
        <v>0</v>
      </c>
      <c r="N21" s="90">
        <v>0</v>
      </c>
      <c r="O21" s="90">
        <v>0</v>
      </c>
      <c r="P21" s="33" t="str">
        <f t="shared" si="1"/>
        <v>0</v>
      </c>
      <c r="Q21" s="34">
        <f t="shared" si="2"/>
        <v>0</v>
      </c>
      <c r="R21" s="34">
        <f t="shared" si="2"/>
        <v>0</v>
      </c>
      <c r="S21" s="34">
        <f t="shared" si="2"/>
        <v>0</v>
      </c>
      <c r="T21" s="34">
        <f t="shared" si="2"/>
        <v>0</v>
      </c>
      <c r="U21" s="34">
        <f t="shared" si="3"/>
        <v>0</v>
      </c>
      <c r="V21" s="35" t="str">
        <f t="shared" si="4"/>
        <v>0</v>
      </c>
      <c r="W21" s="36">
        <f t="shared" si="5"/>
        <v>0</v>
      </c>
      <c r="X21" s="35" t="str">
        <f t="shared" si="6"/>
        <v>0</v>
      </c>
      <c r="Y21" s="36">
        <f t="shared" si="7"/>
        <v>0</v>
      </c>
      <c r="Z21" s="31" t="str">
        <f ca="1">LOOKUP(I21,[1]Paramètres!$A$1:$A$20,[1]Paramètres!$C$1:$C$21)</f>
        <v>-18</v>
      </c>
      <c r="AA21" s="85" t="s">
        <v>35</v>
      </c>
      <c r="AB21" s="37" t="s">
        <v>701</v>
      </c>
      <c r="AC21" s="38"/>
      <c r="AD21" s="38" t="str">
        <f>IF(ISNA(VLOOKUP(D21,'[1]Liste en forme Filles'!$C:$C,1,FALSE)),"","*")</f>
        <v>*</v>
      </c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s="86" customFormat="1" x14ac:dyDescent="0.35">
      <c r="A22" s="105"/>
      <c r="B22" s="25" t="s">
        <v>1227</v>
      </c>
      <c r="C22" s="25" t="s">
        <v>1228</v>
      </c>
      <c r="D22" s="26" t="s">
        <v>1229</v>
      </c>
      <c r="E22" s="27" t="s">
        <v>51</v>
      </c>
      <c r="F22" s="28">
        <v>500</v>
      </c>
      <c r="G22" s="29">
        <v>37206</v>
      </c>
      <c r="H22" s="30" t="str">
        <f>IF(E22="","",IF(COUNTIF([1]Paramètres!$H:$H,E22)=1,IF([1]Paramètres!$E$3=[1]Paramètres!$A$23,"Belfort/Montbéliard",IF([1]Paramètres!$E$3=[1]Paramètres!$A$24,"Doubs","Franche-Comté")),IF(COUNTIF([1]Paramètres!$I:$I,E22)=1,IF([1]Paramètres!$E$3=[1]Paramètres!$A$23,"Belfort/Montbéliard",IF([1]Paramètres!$E$3=[1]Paramètres!$A$24,"Belfort","Franche-Comté")),IF(COUNTIF([1]Paramètres!$J:$J,E22)=1,IF([1]Paramètres!$E$3=[1]Paramètres!$A$25,"Franche-Comté","Haute-Saône"),IF(COUNTIF([1]Paramètres!$K:$K,E22)=1,IF([1]Paramètres!$E$3=[1]Paramètres!$A$25,"Franche-Comté","Jura"),IF(COUNTIF([1]Paramètres!$G:$G,E22)=1,IF([1]Paramètres!$E$3=[1]Paramètres!$A$23,"Besançon",IF([1]Paramètres!$E$3=[1]Paramètres!$A$24,"Doubs","Franche-Comté")),"*** INCONNU ***"))))))</f>
        <v>Doubs</v>
      </c>
      <c r="I22" s="84">
        <f>LOOKUP(YEAR(G22)-[1]Paramètres!$E$1,[1]Paramètres!$A$1:$A$20)</f>
        <v>-16</v>
      </c>
      <c r="J22" s="31" t="str">
        <f>LOOKUP(I22,[1]Paramètres!$A$1:$B$20)</f>
        <v>J1</v>
      </c>
      <c r="K22" s="31">
        <f t="shared" si="0"/>
        <v>5</v>
      </c>
      <c r="L22" s="90" t="s">
        <v>46</v>
      </c>
      <c r="M22" s="90">
        <v>0</v>
      </c>
      <c r="N22" s="90">
        <v>0</v>
      </c>
      <c r="O22" s="90">
        <v>0</v>
      </c>
      <c r="P22" s="33" t="str">
        <f t="shared" si="1"/>
        <v>0</v>
      </c>
      <c r="Q22" s="34">
        <f t="shared" si="2"/>
        <v>0</v>
      </c>
      <c r="R22" s="34">
        <f t="shared" si="2"/>
        <v>0</v>
      </c>
      <c r="S22" s="34">
        <f t="shared" si="2"/>
        <v>0</v>
      </c>
      <c r="T22" s="34">
        <f t="shared" si="2"/>
        <v>0</v>
      </c>
      <c r="U22" s="34">
        <f t="shared" si="3"/>
        <v>0</v>
      </c>
      <c r="V22" s="35" t="str">
        <f t="shared" si="4"/>
        <v>0</v>
      </c>
      <c r="W22" s="36">
        <f t="shared" si="5"/>
        <v>0</v>
      </c>
      <c r="X22" s="35" t="str">
        <f t="shared" si="6"/>
        <v>0</v>
      </c>
      <c r="Y22" s="36">
        <f t="shared" si="7"/>
        <v>0</v>
      </c>
      <c r="Z22" s="31" t="str">
        <f ca="1">LOOKUP(I22,[1]Paramètres!$A$1:$A$20,[1]Paramètres!$C$1:$C$21)</f>
        <v>-18</v>
      </c>
      <c r="AA22" s="14" t="s">
        <v>35</v>
      </c>
      <c r="AB22" s="37" t="s">
        <v>704</v>
      </c>
      <c r="AC22" s="38"/>
      <c r="AD22" s="38" t="str">
        <f>IF(ISNA(VLOOKUP(D22,'[1]Liste en forme Filles'!$C:$C,1,FALSE)),"","*")</f>
        <v>*</v>
      </c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3" spans="1:46" s="86" customFormat="1" x14ac:dyDescent="0.35">
      <c r="A23" s="105"/>
      <c r="B23" s="25" t="s">
        <v>685</v>
      </c>
      <c r="C23" s="25" t="s">
        <v>686</v>
      </c>
      <c r="D23" s="26" t="s">
        <v>687</v>
      </c>
      <c r="E23" s="27" t="s">
        <v>102</v>
      </c>
      <c r="F23" s="28">
        <v>500</v>
      </c>
      <c r="G23" s="29">
        <v>39671</v>
      </c>
      <c r="H23" s="30" t="str">
        <f>IF(E23="","",IF(COUNTIF([1]Paramètres!$H:$H,E23)=1,IF([1]Paramètres!$E$3=[1]Paramètres!$A$23,"Belfort/Montbéliard",IF([1]Paramètres!$E$3=[1]Paramètres!$A$24,"Doubs","Franche-Comté")),IF(COUNTIF([1]Paramètres!$I:$I,E23)=1,IF([1]Paramètres!$E$3=[1]Paramètres!$A$23,"Belfort/Montbéliard",IF([1]Paramètres!$E$3=[1]Paramètres!$A$24,"Belfort","Franche-Comté")),IF(COUNTIF([1]Paramètres!$J:$J,E23)=1,IF([1]Paramètres!$E$3=[1]Paramètres!$A$25,"Franche-Comté","Haute-Saône"),IF(COUNTIF([1]Paramètres!$K:$K,E23)=1,IF([1]Paramètres!$E$3=[1]Paramètres!$A$25,"Franche-Comté","Jura"),IF(COUNTIF([1]Paramètres!$G:$G,E23)=1,IF([1]Paramètres!$E$3=[1]Paramètres!$A$23,"Besançon",IF([1]Paramètres!$E$3=[1]Paramètres!$A$24,"Doubs","Franche-Comté")),"*** INCONNU ***"))))))</f>
        <v>Doubs</v>
      </c>
      <c r="I23" s="84">
        <f>LOOKUP(YEAR(G23)-[1]Paramètres!$E$1,[1]Paramètres!$A$1:$A$20)</f>
        <v>-9</v>
      </c>
      <c r="J23" s="84" t="str">
        <f>LOOKUP(I23,[1]Paramètres!$A$1:$B$20)</f>
        <v>P</v>
      </c>
      <c r="K23" s="31">
        <f t="shared" si="0"/>
        <v>5</v>
      </c>
      <c r="L23" s="90" t="s">
        <v>688</v>
      </c>
      <c r="M23" s="90">
        <v>0</v>
      </c>
      <c r="N23" s="90">
        <v>0</v>
      </c>
      <c r="O23" s="90" t="s">
        <v>455</v>
      </c>
      <c r="P23" s="33" t="str">
        <f t="shared" si="1"/>
        <v>50G</v>
      </c>
      <c r="Q23" s="34">
        <f t="shared" si="2"/>
        <v>200000</v>
      </c>
      <c r="R23" s="34">
        <f t="shared" si="2"/>
        <v>0</v>
      </c>
      <c r="S23" s="34">
        <f t="shared" si="2"/>
        <v>0</v>
      </c>
      <c r="T23" s="34">
        <f t="shared" si="2"/>
        <v>300000</v>
      </c>
      <c r="U23" s="34">
        <f t="shared" si="3"/>
        <v>500000</v>
      </c>
      <c r="V23" s="35" t="str">
        <f t="shared" si="4"/>
        <v>50G</v>
      </c>
      <c r="W23" s="36">
        <f t="shared" si="5"/>
        <v>0</v>
      </c>
      <c r="X23" s="35" t="str">
        <f t="shared" si="6"/>
        <v>50G</v>
      </c>
      <c r="Y23" s="36">
        <f t="shared" si="7"/>
        <v>0</v>
      </c>
      <c r="Z23" s="31" t="str">
        <f ca="1">LOOKUP(I23,[1]Paramètres!$A$1:$A$20,[1]Paramètres!$C$1:$C$21)</f>
        <v>-9</v>
      </c>
      <c r="AA23" s="14" t="s">
        <v>35</v>
      </c>
      <c r="AB23" s="37"/>
      <c r="AC23" s="38"/>
      <c r="AD23" s="38" t="str">
        <f>IF(ISNA(VLOOKUP(D23,'[1]Liste en forme Filles'!$C:$C,1,FALSE)),"","*")</f>
        <v>*</v>
      </c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6" s="86" customFormat="1" x14ac:dyDescent="0.35">
      <c r="A24" s="104"/>
      <c r="B24" s="25" t="s">
        <v>689</v>
      </c>
      <c r="C24" s="25" t="s">
        <v>670</v>
      </c>
      <c r="D24" s="26" t="s">
        <v>690</v>
      </c>
      <c r="E24" s="27" t="s">
        <v>29</v>
      </c>
      <c r="F24" s="28">
        <v>500</v>
      </c>
      <c r="G24" s="29">
        <v>40364</v>
      </c>
      <c r="H24" s="30" t="str">
        <f>IF(E24="","",IF(COUNTIF([1]Paramètres!$H:$H,E24)=1,IF([1]Paramètres!$E$3=[1]Paramètres!$A$23,"Belfort/Montbéliard",IF([1]Paramètres!$E$3=[1]Paramètres!$A$24,"Doubs","Franche-Comté")),IF(COUNTIF([1]Paramètres!$I:$I,E24)=1,IF([1]Paramètres!$E$3=[1]Paramètres!$A$23,"Belfort/Montbéliard",IF([1]Paramètres!$E$3=[1]Paramètres!$A$24,"Belfort","Franche-Comté")),IF(COUNTIF([1]Paramètres!$J:$J,E24)=1,IF([1]Paramètres!$E$3=[1]Paramètres!$A$25,"Franche-Comté","Haute-Saône"),IF(COUNTIF([1]Paramètres!$K:$K,E24)=1,IF([1]Paramètres!$E$3=[1]Paramètres!$A$25,"Franche-Comté","Jura"),IF(COUNTIF([1]Paramètres!$G:$G,E24)=1,IF([1]Paramètres!$E$3=[1]Paramètres!$A$23,"Besançon",IF([1]Paramètres!$E$3=[1]Paramètres!$A$24,"Doubs","Franche-Comté")),"*** INCONNU ***"))))))</f>
        <v>Doubs</v>
      </c>
      <c r="I24" s="84">
        <f>LOOKUP(YEAR(G24)-[1]Paramètres!$E$1,[1]Paramètres!$A$1:$A$20)</f>
        <v>-9</v>
      </c>
      <c r="J24" s="84" t="str">
        <f>LOOKUP(I24,[1]Paramètres!$A$1:$B$20)</f>
        <v>P</v>
      </c>
      <c r="K24" s="31">
        <f t="shared" si="0"/>
        <v>5</v>
      </c>
      <c r="L24" s="90" t="s">
        <v>448</v>
      </c>
      <c r="M24" s="90" t="s">
        <v>691</v>
      </c>
      <c r="N24" s="90" t="s">
        <v>692</v>
      </c>
      <c r="O24" s="90" t="s">
        <v>444</v>
      </c>
      <c r="P24" s="33" t="str">
        <f t="shared" si="1"/>
        <v>21G25H</v>
      </c>
      <c r="Q24" s="34">
        <f t="shared" si="2"/>
        <v>50000</v>
      </c>
      <c r="R24" s="34">
        <f t="shared" si="2"/>
        <v>7500</v>
      </c>
      <c r="S24" s="34">
        <f t="shared" si="2"/>
        <v>5000</v>
      </c>
      <c r="T24" s="34">
        <f t="shared" si="2"/>
        <v>150000</v>
      </c>
      <c r="U24" s="34">
        <f t="shared" si="3"/>
        <v>212500</v>
      </c>
      <c r="V24" s="35" t="str">
        <f t="shared" si="4"/>
        <v>21G</v>
      </c>
      <c r="W24" s="36">
        <f t="shared" si="5"/>
        <v>2500</v>
      </c>
      <c r="X24" s="35" t="str">
        <f t="shared" si="6"/>
        <v>21G25H</v>
      </c>
      <c r="Y24" s="36">
        <f t="shared" si="7"/>
        <v>0</v>
      </c>
      <c r="Z24" s="31" t="str">
        <f ca="1">LOOKUP(I24,[1]Paramètres!$A$1:$A$20,[1]Paramètres!$C$1:$C$21)</f>
        <v>-9</v>
      </c>
      <c r="AA24" s="14" t="s">
        <v>35</v>
      </c>
      <c r="AB24" s="37"/>
      <c r="AC24" s="38"/>
      <c r="AD24" s="38" t="str">
        <f>IF(ISNA(VLOOKUP(D24,'[1]Liste en forme Filles'!$C:$C,1,FALSE)),"","*")</f>
        <v>*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s="86" customFormat="1" x14ac:dyDescent="0.35">
      <c r="A25" s="104"/>
      <c r="B25" s="25" t="s">
        <v>693</v>
      </c>
      <c r="C25" s="25" t="s">
        <v>694</v>
      </c>
      <c r="D25" s="26" t="s">
        <v>695</v>
      </c>
      <c r="E25" s="27" t="s">
        <v>108</v>
      </c>
      <c r="F25" s="28">
        <v>500</v>
      </c>
      <c r="G25" s="29">
        <v>40027</v>
      </c>
      <c r="H25" s="30" t="str">
        <f>IF(E25="","",IF(COUNTIF([1]Paramètres!$H:$H,E25)=1,IF([1]Paramètres!$E$3=[1]Paramètres!$A$23,"Belfort/Montbéliard",IF([1]Paramètres!$E$3=[1]Paramètres!$A$24,"Doubs","Franche-Comté")),IF(COUNTIF([1]Paramètres!$I:$I,E25)=1,IF([1]Paramètres!$E$3=[1]Paramètres!$A$23,"Belfort/Montbéliard",IF([1]Paramètres!$E$3=[1]Paramètres!$A$24,"Belfort","Franche-Comté")),IF(COUNTIF([1]Paramètres!$J:$J,E25)=1,IF([1]Paramètres!$E$3=[1]Paramètres!$A$25,"Franche-Comté","Haute-Saône"),IF(COUNTIF([1]Paramètres!$K:$K,E25)=1,IF([1]Paramètres!$E$3=[1]Paramètres!$A$25,"Franche-Comté","Jura"),IF(COUNTIF([1]Paramètres!$G:$G,E25)=1,IF([1]Paramètres!$E$3=[1]Paramètres!$A$23,"Besançon",IF([1]Paramètres!$E$3=[1]Paramètres!$A$24,"Doubs","Franche-Comté")),"*** INCONNU ***"))))))</f>
        <v>Doubs</v>
      </c>
      <c r="I25" s="84">
        <f>LOOKUP(YEAR(G25)-[1]Paramètres!$E$1,[1]Paramètres!$A$1:$A$20)</f>
        <v>-9</v>
      </c>
      <c r="J25" s="31" t="str">
        <f>LOOKUP(I25,[1]Paramètres!$A$1:$B$20)</f>
        <v>P</v>
      </c>
      <c r="K25" s="31">
        <f t="shared" si="0"/>
        <v>5</v>
      </c>
      <c r="L25" s="90" t="s">
        <v>46</v>
      </c>
      <c r="M25" s="90" t="s">
        <v>683</v>
      </c>
      <c r="N25" s="90" t="s">
        <v>683</v>
      </c>
      <c r="O25" s="90" t="s">
        <v>691</v>
      </c>
      <c r="P25" s="33" t="str">
        <f t="shared" si="1"/>
        <v>2G75H</v>
      </c>
      <c r="Q25" s="34">
        <f t="shared" ref="Q25:T28" si="8">POWER(10,(73-CODE(IF(OR(L25=0,L25="",L25="Ni"),"Z",RIGHT(UPPER(L25)))))*2)*IF(OR(L25=0,L25="",L25="Ni"),0,VALUE(LEFT(L25,LEN(L25)-1)))</f>
        <v>0</v>
      </c>
      <c r="R25" s="34">
        <f t="shared" si="8"/>
        <v>10000</v>
      </c>
      <c r="S25" s="34">
        <f t="shared" si="8"/>
        <v>10000</v>
      </c>
      <c r="T25" s="34">
        <f t="shared" si="8"/>
        <v>7500</v>
      </c>
      <c r="U25" s="34">
        <f t="shared" si="3"/>
        <v>27500</v>
      </c>
      <c r="V25" s="35" t="str">
        <f t="shared" si="4"/>
        <v>2G</v>
      </c>
      <c r="W25" s="36">
        <f t="shared" si="5"/>
        <v>7500</v>
      </c>
      <c r="X25" s="35" t="str">
        <f t="shared" si="6"/>
        <v>2G75H</v>
      </c>
      <c r="Y25" s="36">
        <f t="shared" si="7"/>
        <v>0</v>
      </c>
      <c r="Z25" s="31" t="str">
        <f ca="1">LOOKUP(I25,[1]Paramètres!$A$1:$A$20,[1]Paramètres!$C$1:$C$21)</f>
        <v>-9</v>
      </c>
      <c r="AA25" s="14" t="s">
        <v>35</v>
      </c>
      <c r="AB25" s="37"/>
      <c r="AC25" s="38"/>
      <c r="AD25" s="38" t="str">
        <f>IF(ISNA(VLOOKUP(D25,'[1]Liste en forme Filles'!$C:$C,1,FALSE)),"","*")</f>
        <v>*</v>
      </c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s="86" customFormat="1" x14ac:dyDescent="0.35">
      <c r="A26" s="104"/>
      <c r="B26" s="25" t="s">
        <v>696</v>
      </c>
      <c r="C26" s="25" t="s">
        <v>697</v>
      </c>
      <c r="D26" s="26" t="s">
        <v>698</v>
      </c>
      <c r="E26" s="27" t="s">
        <v>102</v>
      </c>
      <c r="F26" s="28">
        <v>500</v>
      </c>
      <c r="G26" s="29">
        <v>40010</v>
      </c>
      <c r="H26" s="30" t="str">
        <f>IF(E26="","",IF(COUNTIF([1]Paramètres!$H:$H,E26)=1,IF([1]Paramètres!$E$3=[1]Paramètres!$A$23,"Belfort/Montbéliard",IF([1]Paramètres!$E$3=[1]Paramètres!$A$24,"Doubs","Franche-Comté")),IF(COUNTIF([1]Paramètres!$I:$I,E26)=1,IF([1]Paramètres!$E$3=[1]Paramètres!$A$23,"Belfort/Montbéliard",IF([1]Paramètres!$E$3=[1]Paramètres!$A$24,"Belfort","Franche-Comté")),IF(COUNTIF([1]Paramètres!$J:$J,E26)=1,IF([1]Paramètres!$E$3=[1]Paramètres!$A$25,"Franche-Comté","Haute-Saône"),IF(COUNTIF([1]Paramètres!$K:$K,E26)=1,IF([1]Paramètres!$E$3=[1]Paramètres!$A$25,"Franche-Comté","Jura"),IF(COUNTIF([1]Paramètres!$G:$G,E26)=1,IF([1]Paramètres!$E$3=[1]Paramètres!$A$23,"Besançon",IF([1]Paramètres!$E$3=[1]Paramètres!$A$24,"Doubs","Franche-Comté")),"*** INCONNU ***"))))))</f>
        <v>Doubs</v>
      </c>
      <c r="I26" s="84">
        <f>LOOKUP(YEAR(G26)-[1]Paramètres!$E$1,[1]Paramètres!$A$1:$A$20)</f>
        <v>-9</v>
      </c>
      <c r="J26" s="84" t="str">
        <f>LOOKUP(I26,[1]Paramètres!$A$1:$B$20)</f>
        <v>P</v>
      </c>
      <c r="K26" s="31">
        <f t="shared" si="0"/>
        <v>5</v>
      </c>
      <c r="L26" s="90" t="s">
        <v>683</v>
      </c>
      <c r="M26" s="90">
        <v>0</v>
      </c>
      <c r="N26" s="90" t="s">
        <v>691</v>
      </c>
      <c r="O26" s="90" t="s">
        <v>683</v>
      </c>
      <c r="P26" s="33" t="str">
        <f t="shared" si="1"/>
        <v>2G75H</v>
      </c>
      <c r="Q26" s="34">
        <f t="shared" si="8"/>
        <v>10000</v>
      </c>
      <c r="R26" s="34">
        <f t="shared" si="8"/>
        <v>0</v>
      </c>
      <c r="S26" s="34">
        <f t="shared" si="8"/>
        <v>7500</v>
      </c>
      <c r="T26" s="34">
        <f t="shared" si="8"/>
        <v>10000</v>
      </c>
      <c r="U26" s="34">
        <f t="shared" si="3"/>
        <v>27500</v>
      </c>
      <c r="V26" s="35" t="str">
        <f t="shared" si="4"/>
        <v>2G</v>
      </c>
      <c r="W26" s="36">
        <f t="shared" si="5"/>
        <v>7500</v>
      </c>
      <c r="X26" s="35" t="str">
        <f t="shared" si="6"/>
        <v>2G75H</v>
      </c>
      <c r="Y26" s="36">
        <f t="shared" si="7"/>
        <v>0</v>
      </c>
      <c r="Z26" s="31" t="str">
        <f ca="1">LOOKUP(I26,[1]Paramètres!$A$1:$A$20,[1]Paramètres!$C$1:$C$21)</f>
        <v>-9</v>
      </c>
      <c r="AA26" s="14" t="s">
        <v>35</v>
      </c>
      <c r="AB26" s="37"/>
      <c r="AC26" s="38"/>
      <c r="AD26" s="38" t="str">
        <f>IF(ISNA(VLOOKUP(D26,'[1]Liste en forme Filles'!$C:$C,1,FALSE)),"","*")</f>
        <v>*</v>
      </c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s="86" customFormat="1" x14ac:dyDescent="0.35">
      <c r="A27" s="105"/>
      <c r="B27" s="25" t="s">
        <v>1230</v>
      </c>
      <c r="C27" s="25" t="s">
        <v>72</v>
      </c>
      <c r="D27" s="26" t="s">
        <v>1231</v>
      </c>
      <c r="E27" s="27" t="s">
        <v>51</v>
      </c>
      <c r="F27" s="28">
        <v>500</v>
      </c>
      <c r="G27" s="29">
        <v>40654</v>
      </c>
      <c r="H27" s="30" t="str">
        <f>IF(E27="","",IF(COUNTIF([1]Paramètres!$H:$H,E27)=1,IF([1]Paramètres!$E$3=[1]Paramètres!$A$23,"Belfort/Montbéliard",IF([1]Paramètres!$E$3=[1]Paramètres!$A$24,"Doubs","Franche-Comté")),IF(COUNTIF([1]Paramètres!$I:$I,E27)=1,IF([1]Paramètres!$E$3=[1]Paramètres!$A$23,"Belfort/Montbéliard",IF([1]Paramètres!$E$3=[1]Paramètres!$A$24,"Belfort","Franche-Comté")),IF(COUNTIF([1]Paramètres!$J:$J,E27)=1,IF([1]Paramètres!$E$3=[1]Paramètres!$A$25,"Franche-Comté","Haute-Saône"),IF(COUNTIF([1]Paramètres!$K:$K,E27)=1,IF([1]Paramètres!$E$3=[1]Paramètres!$A$25,"Franche-Comté","Jura"),IF(COUNTIF([1]Paramètres!$G:$G,E27)=1,IF([1]Paramètres!$E$3=[1]Paramètres!$A$23,"Besançon",IF([1]Paramètres!$E$3=[1]Paramètres!$A$24,"Doubs","Franche-Comté")),"*** INCONNU ***"))))))</f>
        <v>Doubs</v>
      </c>
      <c r="I27" s="84">
        <f>LOOKUP(YEAR(G27)-[1]Paramètres!$E$1,[1]Paramètres!$A$1:$A$20)</f>
        <v>-9</v>
      </c>
      <c r="J27" s="31" t="str">
        <f>LOOKUP(I27,[1]Paramètres!$A$1:$B$20)</f>
        <v>P</v>
      </c>
      <c r="K27" s="31">
        <f t="shared" si="0"/>
        <v>5</v>
      </c>
      <c r="L27" s="90" t="s">
        <v>46</v>
      </c>
      <c r="M27" s="90">
        <v>0</v>
      </c>
      <c r="N27" s="90">
        <v>0</v>
      </c>
      <c r="O27" s="90">
        <v>0</v>
      </c>
      <c r="P27" s="33" t="str">
        <f t="shared" si="1"/>
        <v>0</v>
      </c>
      <c r="Q27" s="34">
        <f t="shared" si="8"/>
        <v>0</v>
      </c>
      <c r="R27" s="34">
        <f t="shared" si="8"/>
        <v>0</v>
      </c>
      <c r="S27" s="34">
        <f t="shared" si="8"/>
        <v>0</v>
      </c>
      <c r="T27" s="34">
        <f t="shared" si="8"/>
        <v>0</v>
      </c>
      <c r="U27" s="34">
        <f t="shared" si="3"/>
        <v>0</v>
      </c>
      <c r="V27" s="35" t="str">
        <f t="shared" si="4"/>
        <v>0</v>
      </c>
      <c r="W27" s="36">
        <f t="shared" si="5"/>
        <v>0</v>
      </c>
      <c r="X27" s="35" t="str">
        <f t="shared" si="6"/>
        <v>0</v>
      </c>
      <c r="Y27" s="36">
        <f t="shared" si="7"/>
        <v>0</v>
      </c>
      <c r="Z27" s="31" t="str">
        <f ca="1">LOOKUP(I27,[1]Paramètres!$A$1:$A$20,[1]Paramètres!$C$1:$C$21)</f>
        <v>-9</v>
      </c>
      <c r="AA27" s="14" t="s">
        <v>35</v>
      </c>
      <c r="AB27" s="37" t="s">
        <v>704</v>
      </c>
      <c r="AC27" s="38"/>
      <c r="AD27" s="38" t="str">
        <f>IF(ISNA(VLOOKUP(D27,'[1]Liste en forme Filles'!$C:$C,1,FALSE)),"","*")</f>
        <v>*</v>
      </c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s="86" customFormat="1" x14ac:dyDescent="0.35">
      <c r="A28" s="105"/>
      <c r="B28" s="25" t="s">
        <v>1232</v>
      </c>
      <c r="C28" s="25" t="s">
        <v>1233</v>
      </c>
      <c r="D28" s="26" t="s">
        <v>1234</v>
      </c>
      <c r="E28" s="27" t="s">
        <v>51</v>
      </c>
      <c r="F28" s="28">
        <v>500</v>
      </c>
      <c r="G28" s="29">
        <v>40044</v>
      </c>
      <c r="H28" s="30" t="str">
        <f>IF(E28="","",IF(COUNTIF([1]Paramètres!$H:$H,E28)=1,IF([1]Paramètres!$E$3=[1]Paramètres!$A$23,"Belfort/Montbéliard",IF([1]Paramètres!$E$3=[1]Paramètres!$A$24,"Doubs","Franche-Comté")),IF(COUNTIF([1]Paramètres!$I:$I,E28)=1,IF([1]Paramètres!$E$3=[1]Paramètres!$A$23,"Belfort/Montbéliard",IF([1]Paramètres!$E$3=[1]Paramètres!$A$24,"Belfort","Franche-Comté")),IF(COUNTIF([1]Paramètres!$J:$J,E28)=1,IF([1]Paramètres!$E$3=[1]Paramètres!$A$25,"Franche-Comté","Haute-Saône"),IF(COUNTIF([1]Paramètres!$K:$K,E28)=1,IF([1]Paramètres!$E$3=[1]Paramètres!$A$25,"Franche-Comté","Jura"),IF(COUNTIF([1]Paramètres!$G:$G,E28)=1,IF([1]Paramètres!$E$3=[1]Paramètres!$A$23,"Besançon",IF([1]Paramètres!$E$3=[1]Paramètres!$A$24,"Doubs","Franche-Comté")),"*** INCONNU ***"))))))</f>
        <v>Doubs</v>
      </c>
      <c r="I28" s="84">
        <f>LOOKUP(YEAR(G28)-[1]Paramètres!$E$1,[1]Paramètres!$A$1:$A$20)</f>
        <v>-9</v>
      </c>
      <c r="J28" s="31" t="str">
        <f>LOOKUP(I28,[1]Paramètres!$A$1:$B$20)</f>
        <v>P</v>
      </c>
      <c r="K28" s="31">
        <f t="shared" si="0"/>
        <v>5</v>
      </c>
      <c r="L28" s="90" t="s">
        <v>46</v>
      </c>
      <c r="M28" s="90">
        <v>0</v>
      </c>
      <c r="N28" s="90">
        <v>0</v>
      </c>
      <c r="O28" s="90">
        <v>0</v>
      </c>
      <c r="P28" s="33" t="str">
        <f t="shared" si="1"/>
        <v>0</v>
      </c>
      <c r="Q28" s="34">
        <f t="shared" si="8"/>
        <v>0</v>
      </c>
      <c r="R28" s="34">
        <f t="shared" si="8"/>
        <v>0</v>
      </c>
      <c r="S28" s="34">
        <f t="shared" si="8"/>
        <v>0</v>
      </c>
      <c r="T28" s="34">
        <f t="shared" si="8"/>
        <v>0</v>
      </c>
      <c r="U28" s="34">
        <f t="shared" si="3"/>
        <v>0</v>
      </c>
      <c r="V28" s="35" t="str">
        <f t="shared" si="4"/>
        <v>0</v>
      </c>
      <c r="W28" s="36">
        <f t="shared" si="5"/>
        <v>0</v>
      </c>
      <c r="X28" s="35" t="str">
        <f t="shared" si="6"/>
        <v>0</v>
      </c>
      <c r="Y28" s="36">
        <f t="shared" si="7"/>
        <v>0</v>
      </c>
      <c r="Z28" s="31" t="str">
        <f ca="1">LOOKUP(I28,[1]Paramètres!$A$1:$A$20,[1]Paramètres!$C$1:$C$21)</f>
        <v>-9</v>
      </c>
      <c r="AA28" s="14" t="s">
        <v>35</v>
      </c>
      <c r="AB28" s="37" t="s">
        <v>704</v>
      </c>
      <c r="AC28" s="38"/>
      <c r="AD28" s="38" t="str">
        <f>IF(ISNA(VLOOKUP(D28,'[1]Liste en forme Filles'!$C:$C,1,FALSE)),"","*")</f>
        <v>*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x14ac:dyDescent="0.35">
      <c r="G29" s="113"/>
      <c r="Z29" s="113"/>
      <c r="AD29" s="117"/>
    </row>
    <row r="30" spans="1:46" x14ac:dyDescent="0.35">
      <c r="G30" s="113"/>
      <c r="Z30" s="113" t="s">
        <v>1223</v>
      </c>
      <c r="AA30" s="117">
        <f>COUNTIF(AA2:AA29,"&lt;&gt;")</f>
        <v>27</v>
      </c>
    </row>
    <row r="32" spans="1:46" x14ac:dyDescent="0.35">
      <c r="G32" s="103"/>
    </row>
  </sheetData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Seniors Messieurs</vt:lpstr>
      <vt:lpstr>Garçons -18</vt:lpstr>
      <vt:lpstr>Filles Toutes catégories</vt:lpstr>
      <vt:lpstr>Garçons</vt:lpstr>
      <vt:lpstr>Filles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dcterms:created xsi:type="dcterms:W3CDTF">2017-04-25T13:58:52Z</dcterms:created>
  <dcterms:modified xsi:type="dcterms:W3CDTF">2017-04-25T15:13:42Z</dcterms:modified>
</cp:coreProperties>
</file>